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ダッシュボード" sheetId="1" r:id="rId5"/>
    <sheet state="visible" name="発注一覧" sheetId="2" r:id="rId6"/>
    <sheet state="visible" name="発注明細" sheetId="3" r:id="rId7"/>
    <sheet state="visible" name="納品確認" sheetId="4" r:id="rId8"/>
    <sheet state="visible" name="支払予定" sheetId="5" r:id="rId9"/>
    <sheet state="visible" name="仕入先マスタ" sheetId="6" r:id="rId10"/>
    <sheet state="visible" name="品目マスタ" sheetId="7" r:id="rId11"/>
    <sheet state="visible" name="使い方" sheetId="8" r:id="rId12"/>
  </sheets>
  <definedNames/>
  <calcPr/>
</workbook>
</file>

<file path=xl/sharedStrings.xml><?xml version="1.0" encoding="utf-8"?>
<sst xmlns="http://schemas.openxmlformats.org/spreadsheetml/2006/main" count="371" uniqueCount="249">
  <si>
    <t>発注管理ダッシュボード</t>
  </si>
  <si>
    <t>未承認、納期遅れ、納期注意、未納品金額、支払予定をひと目で確認します。</t>
  </si>
  <si>
    <t>更新日</t>
  </si>
  <si>
    <t>発注件数</t>
  </si>
  <si>
    <t>発注金額</t>
  </si>
  <si>
    <t>未承認</t>
  </si>
  <si>
    <t>納期遅れ</t>
  </si>
  <si>
    <t>納期注意</t>
  </si>
  <si>
    <t>未納品金額</t>
  </si>
  <si>
    <t>要確認の発注</t>
  </si>
  <si>
    <t>仕入先</t>
  </si>
  <si>
    <t>希望納期</t>
  </si>
  <si>
    <t>判定</t>
  </si>
  <si>
    <t>ステータス</t>
  </si>
  <si>
    <t>件数</t>
  </si>
  <si>
    <t>見ること</t>
  </si>
  <si>
    <t>次の対応</t>
  </si>
  <si>
    <t>承認待ち</t>
  </si>
  <si>
    <t>発注前の停滞</t>
  </si>
  <si>
    <t>承認者と金額を確認</t>
  </si>
  <si>
    <t>納期超過</t>
  </si>
  <si>
    <t>仕入先へ納期確認</t>
  </si>
  <si>
    <t>7日以内の納期</t>
  </si>
  <si>
    <t>納品予定を確認</t>
  </si>
  <si>
    <t>進行中</t>
  </si>
  <si>
    <t>通常進行</t>
  </si>
  <si>
    <t>週次で確認</t>
  </si>
  <si>
    <t>納品完了</t>
  </si>
  <si>
    <t>完了済み</t>
  </si>
  <si>
    <t>支払予定へ連携</t>
  </si>
  <si>
    <t>発注一覧</t>
  </si>
  <si>
    <t>発注No単位で、仕入先、承認状況、発注金額、納期判定、支払予定を管理します。</t>
  </si>
  <si>
    <t>発注No</t>
  </si>
  <si>
    <t>仕入先ID</t>
  </si>
  <si>
    <t>仕入先名</t>
  </si>
  <si>
    <t>依頼部署</t>
  </si>
  <si>
    <t>依頼者</t>
  </si>
  <si>
    <t>発注日</t>
  </si>
  <si>
    <t>承認状況</t>
  </si>
  <si>
    <t>発注状況</t>
  </si>
  <si>
    <t>明細件数</t>
  </si>
  <si>
    <t>消費税</t>
  </si>
  <si>
    <t>税込合計</t>
  </si>
  <si>
    <t>納品済金額</t>
  </si>
  <si>
    <t>納期判定</t>
  </si>
  <si>
    <t>支払予定日</t>
  </si>
  <si>
    <t>関連案件</t>
  </si>
  <si>
    <t>メモ</t>
  </si>
  <si>
    <t>PO-2026-003</t>
  </si>
  <si>
    <t>SUP-003</t>
  </si>
  <si>
    <t>製造部</t>
  </si>
  <si>
    <t>山本</t>
  </si>
  <si>
    <t>申請中</t>
  </si>
  <si>
    <t>未発注</t>
  </si>
  <si>
    <t>PJ-ALPHA</t>
  </si>
  <si>
    <t>外注加工見積待ち</t>
  </si>
  <si>
    <t>PO-2026-002</t>
  </si>
  <si>
    <t>SUP-002</t>
  </si>
  <si>
    <t>物流部</t>
  </si>
  <si>
    <t>田中</t>
  </si>
  <si>
    <t>承認済</t>
  </si>
  <si>
    <t>発注済</t>
  </si>
  <si>
    <t>SO-2026-014</t>
  </si>
  <si>
    <t>梱包資材</t>
  </si>
  <si>
    <t>PO-2026-005</t>
  </si>
  <si>
    <t>SUP-005</t>
  </si>
  <si>
    <t>品質保証</t>
  </si>
  <si>
    <t>石井</t>
  </si>
  <si>
    <t>QC-2026-009</t>
  </si>
  <si>
    <t>検査治具追加</t>
  </si>
  <si>
    <t>PO-2026-004</t>
  </si>
  <si>
    <t>SUP-001</t>
  </si>
  <si>
    <t>保守部</t>
  </si>
  <si>
    <t>鈴木</t>
  </si>
  <si>
    <t>SV-2026-006</t>
  </si>
  <si>
    <t>補修部品</t>
  </si>
  <si>
    <t>PO-2026-006</t>
  </si>
  <si>
    <t>SUP-004</t>
  </si>
  <si>
    <t>営業部</t>
  </si>
  <si>
    <t>前田</t>
  </si>
  <si>
    <t>SO-2026-020</t>
  </si>
  <si>
    <t>大型出荷手配</t>
  </si>
  <si>
    <t>PO-2026-001</t>
  </si>
  <si>
    <t>佐藤</t>
  </si>
  <si>
    <t>MO-2026-041</t>
  </si>
  <si>
    <t>標準部品補充</t>
  </si>
  <si>
    <t>発注明細</t>
  </si>
  <si>
    <t>品目ごとの発注数量、単価、金額、納品済数量を管理します。発注Noで発注一覧とつながります。</t>
  </si>
  <si>
    <t>明細No</t>
  </si>
  <si>
    <t>品目ID</t>
  </si>
  <si>
    <t>品目名</t>
  </si>
  <si>
    <t>カテゴリ</t>
  </si>
  <si>
    <t>数量</t>
  </si>
  <si>
    <t>単位</t>
  </si>
  <si>
    <t>単価</t>
  </si>
  <si>
    <t>税率</t>
  </si>
  <si>
    <t>税抜金額</t>
  </si>
  <si>
    <t>納品済数量</t>
  </si>
  <si>
    <t>未納品数量</t>
  </si>
  <si>
    <t>ITM-001</t>
  </si>
  <si>
    <t>ITM-002</t>
  </si>
  <si>
    <t>ITM-003</t>
  </si>
  <si>
    <t>ITM-004</t>
  </si>
  <si>
    <t>ITM-005</t>
  </si>
  <si>
    <t>ITM-008</t>
  </si>
  <si>
    <t>ITM-007</t>
  </si>
  <si>
    <t>ITM-006</t>
  </si>
  <si>
    <t>納品確認</t>
  </si>
  <si>
    <t>納品日、納品No、発注No、品目ID、検収状況を記録します。納品済数量は発注明細へ反映されます。</t>
  </si>
  <si>
    <t>納品日</t>
  </si>
  <si>
    <t>納品No</t>
  </si>
  <si>
    <t>検収状況</t>
  </si>
  <si>
    <t>RCV-001</t>
  </si>
  <si>
    <t>検収済</t>
  </si>
  <si>
    <t>全量納品</t>
  </si>
  <si>
    <t>RCV-002</t>
  </si>
  <si>
    <t>RCV-003</t>
  </si>
  <si>
    <t>一部納品</t>
  </si>
  <si>
    <t>RCV-004</t>
  </si>
  <si>
    <t>支払予定</t>
  </si>
  <si>
    <t>発注一覧から支払予定日、仕入先、税込合計を確認します。支払状況は必要に応じて更新してください。</t>
  </si>
  <si>
    <t>支払状況</t>
  </si>
  <si>
    <t>支払方法</t>
  </si>
  <si>
    <t>未払</t>
  </si>
  <si>
    <t>銀行振込</t>
  </si>
  <si>
    <t>仕入先マスタ</t>
  </si>
  <si>
    <t>発注先、支払条件、連絡先を管理します。発注一覧の仕入先IDと揃えてください。</t>
  </si>
  <si>
    <t>区分</t>
  </si>
  <si>
    <t>支払条件</t>
  </si>
  <si>
    <t>担当者</t>
  </si>
  <si>
    <t>電話</t>
  </si>
  <si>
    <t>メール</t>
  </si>
  <si>
    <t>備考</t>
  </si>
  <si>
    <t>旭部品株式会社</t>
  </si>
  <si>
    <t>部品</t>
  </si>
  <si>
    <t>月末締翌月末払い</t>
  </si>
  <si>
    <t>山田</t>
  </si>
  <si>
    <t>03-0000-1001</t>
  </si>
  <si>
    <t>parts@example.jp</t>
  </si>
  <si>
    <t>標準部品の主要仕入先</t>
  </si>
  <si>
    <t>東都資材</t>
  </si>
  <si>
    <t>資材</t>
  </si>
  <si>
    <t>20日締翌月20日払い</t>
  </si>
  <si>
    <t>佐伯</t>
  </si>
  <si>
    <t>03-0000-1002</t>
  </si>
  <si>
    <t>material@example.jp</t>
  </si>
  <si>
    <t>梱包材、ラベル</t>
  </si>
  <si>
    <t>北浜加工所</t>
  </si>
  <si>
    <t>外注</t>
  </si>
  <si>
    <t>06-0000-1003</t>
  </si>
  <si>
    <t>partner@example.jp</t>
  </si>
  <si>
    <t>加工外注</t>
  </si>
  <si>
    <t>西日本物流サービス</t>
  </si>
  <si>
    <t>物流</t>
  </si>
  <si>
    <t>06-0000-1004</t>
  </si>
  <si>
    <t>logistics@example.jp</t>
  </si>
  <si>
    <t>輸送、倉庫</t>
  </si>
  <si>
    <t>グリーン設備</t>
  </si>
  <si>
    <t>備品</t>
  </si>
  <si>
    <t>都度払い</t>
  </si>
  <si>
    <t>田村</t>
  </si>
  <si>
    <t>052-0000-1005</t>
  </si>
  <si>
    <t>facility@example.jp</t>
  </si>
  <si>
    <t>設備、消耗品</t>
  </si>
  <si>
    <t>品目マスタ</t>
  </si>
  <si>
    <t>品目ID、単位、標準単価、標準仕入先を管理します。発注明細の入力候補です。</t>
  </si>
  <si>
    <t>標準単価</t>
  </si>
  <si>
    <t>標準仕入先ID</t>
  </si>
  <si>
    <t>標準ボルト M6</t>
  </si>
  <si>
    <t>個</t>
  </si>
  <si>
    <t>通常発注</t>
  </si>
  <si>
    <t>樹脂ケース A</t>
  </si>
  <si>
    <t>部材</t>
  </si>
  <si>
    <t>欠品注意</t>
  </si>
  <si>
    <t>梱包箱 S</t>
  </si>
  <si>
    <t>枚</t>
  </si>
  <si>
    <t>月末使用増</t>
  </si>
  <si>
    <t>ラベルシール</t>
  </si>
  <si>
    <t>小ロット可</t>
  </si>
  <si>
    <t>外注加工費 Alpha</t>
  </si>
  <si>
    <t>式</t>
  </si>
  <si>
    <t>案件別</t>
  </si>
  <si>
    <t>チャーター便</t>
  </si>
  <si>
    <t>便</t>
  </si>
  <si>
    <t>都度見積</t>
  </si>
  <si>
    <t>検査治具 D</t>
  </si>
  <si>
    <t>管理番号要</t>
  </si>
  <si>
    <t>設備保守部材</t>
  </si>
  <si>
    <t>緊急対応用</t>
  </si>
  <si>
    <t>使い方</t>
  </si>
  <si>
    <t>最初に読むシートです。入力順序とシステム化の判断基準をまとめています。</t>
  </si>
  <si>
    <t>手順</t>
  </si>
  <si>
    <t>やること</t>
  </si>
  <si>
    <t>見るシート</t>
  </si>
  <si>
    <t>ポイント</t>
  </si>
  <si>
    <t>Excelで十分な目安</t>
  </si>
  <si>
    <t>システム化のサイン</t>
  </si>
  <si>
    <t>頻度</t>
  </si>
  <si>
    <t>1</t>
  </si>
  <si>
    <t>仕入先と品目を登録する</t>
  </si>
  <si>
    <t>仕入先マスタ/品目マスタ</t>
  </si>
  <si>
    <t>IDを重複させない</t>
  </si>
  <si>
    <t>仕入先が少ない</t>
  </si>
  <si>
    <t>部門ごとに仕入先が増えている</t>
  </si>
  <si>
    <t>初回/随時</t>
  </si>
  <si>
    <t>2</t>
  </si>
  <si>
    <t>発注を登録する</t>
  </si>
  <si>
    <t>発注Noを1件に1つ付ける</t>
  </si>
  <si>
    <t>更新者が少ない</t>
  </si>
  <si>
    <t>承認者や部門が増えている</t>
  </si>
  <si>
    <t>都度</t>
  </si>
  <si>
    <t>3</t>
  </si>
  <si>
    <t>明細を入力する</t>
  </si>
  <si>
    <t>品目ID、数量、単価を揃える</t>
  </si>
  <si>
    <t>明細が少ない</t>
  </si>
  <si>
    <t>分納や複数明細が多い</t>
  </si>
  <si>
    <t>4</t>
  </si>
  <si>
    <t>納品を確認する</t>
  </si>
  <si>
    <t>納品日と検収状況を残す</t>
  </si>
  <si>
    <t>納品回数が少ない</t>
  </si>
  <si>
    <t>分納、返品、検収差異が多い</t>
  </si>
  <si>
    <t>5</t>
  </si>
  <si>
    <t>支払予定を見る</t>
  </si>
  <si>
    <t>支払予定日と状況を確認</t>
  </si>
  <si>
    <t>月次確認で足りる</t>
  </si>
  <si>
    <t>会計や支払承認と連携したい</t>
  </si>
  <si>
    <t>週次/月次</t>
  </si>
  <si>
    <t>6</t>
  </si>
  <si>
    <t>全体を見る</t>
  </si>
  <si>
    <t>ダッシュボード</t>
  </si>
  <si>
    <t>未承認、納期遅れ、未納品を確認</t>
  </si>
  <si>
    <t>件数が少ない</t>
  </si>
  <si>
    <t>納期遅れが顧客影響に直結する</t>
  </si>
  <si>
    <t>毎日/週次</t>
  </si>
  <si>
    <t>7</t>
  </si>
  <si>
    <t>移行を検討する</t>
  </si>
  <si>
    <t>全体</t>
  </si>
  <si>
    <t>Excelで残す範囲を決める</t>
  </si>
  <si>
    <t>小規模な台帳運用</t>
  </si>
  <si>
    <t>受注、在庫、会計とつなぎたい</t>
  </si>
  <si>
    <t>必要時</t>
  </si>
  <si>
    <t>8</t>
  </si>
  <si>
    <t>ルールを直す</t>
  </si>
  <si>
    <t>マスタ</t>
  </si>
  <si>
    <t>部署、承認、支払条件を整理</t>
  </si>
  <si>
    <t>例外が少ない</t>
  </si>
  <si>
    <t>担当者ごとに処理が違う</t>
  </si>
  <si>
    <t>随時</t>
  </si>
  <si>
    <t>注意: このテンプレートは小規模な発注管理を整理するたたき台です。受注、在庫、会計、支払承認と連携する場合は、Excel単体ではなく業務システム化を検討してください。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</si>
</sst>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9">
    <font>
      <sz val="11.0"/>
      <color rgb="FF000000"/>
      <name val="Carlito"/>
      <scheme val="minor"/>
    </font>
    <font>
      <b/>
      <sz val="16.0"/>
      <color rgb="FF1F4D3A"/>
      <name val="Yu Gothic"/>
    </font>
    <font/>
    <font>
      <sz val="10.0"/>
      <color rgb="FF54615A"/>
      <name val="Yu Gothic"/>
    </font>
    <font>
      <b/>
      <sz val="10.0"/>
      <color rgb="FF54615A"/>
      <name val="Yu Gothic"/>
    </font>
    <font>
      <b/>
      <sz val="10.0"/>
      <color rgb="FFFFFFFF"/>
      <name val="Yu Gothic"/>
    </font>
    <font>
      <b/>
      <sz val="14.0"/>
      <color rgb="FF1F2933"/>
      <name val="Yu Gothic"/>
    </font>
    <font>
      <sz val="10.0"/>
      <color rgb="FF1F2933"/>
      <name val="Yu Gothic"/>
    </font>
    <font>
      <b/>
      <sz val="10.0"/>
      <color rgb="FF78350F"/>
      <name val="Yu Gothic"/>
    </font>
  </fonts>
  <fills count="6">
    <fill>
      <patternFill patternType="none"/>
    </fill>
    <fill>
      <patternFill patternType="lightGray"/>
    </fill>
    <fill>
      <patternFill patternType="solid">
        <fgColor rgb="FFEAF4EE"/>
        <bgColor rgb="FFEAF4EE"/>
      </patternFill>
    </fill>
    <fill>
      <patternFill patternType="solid">
        <fgColor rgb="FF1F4D3A"/>
        <bgColor rgb="FF1F4D3A"/>
      </patternFill>
    </fill>
    <fill>
      <patternFill patternType="solid">
        <fgColor rgb="FFFFFFFF"/>
        <bgColor rgb="FFFFFFFF"/>
      </patternFill>
    </fill>
    <fill>
      <patternFill patternType="solid">
        <fgColor rgb="FFFEF3C7"/>
        <bgColor rgb="FFFEF3C7"/>
      </patternFill>
    </fill>
  </fills>
  <borders count="9">
    <border/>
    <border>
      <left style="thin">
        <color rgb="FFD8E4DC"/>
      </left>
      <top style="thin">
        <color rgb="FFD8E4DC"/>
      </top>
      <bottom style="thin">
        <color rgb="FFD8E4DC"/>
      </bottom>
    </border>
    <border>
      <top style="thin">
        <color rgb="FFD8E4DC"/>
      </top>
      <bottom style="thin">
        <color rgb="FFD8E4DC"/>
      </bottom>
    </border>
    <border>
      <right style="thin">
        <color rgb="FFD8E4DC"/>
      </right>
      <top style="thin">
        <color rgb="FFD8E4DC"/>
      </top>
      <bottom style="thin">
        <color rgb="FFD8E4DC"/>
      </bottom>
    </border>
    <border>
      <left style="thin">
        <color rgb="FFD8E4DC"/>
      </left>
      <right style="thin">
        <color rgb="FFD8E4DC"/>
      </right>
      <top style="thin">
        <color rgb="FFD8E4DC"/>
      </top>
      <bottom style="thin">
        <color rgb="FFD8E4DC"/>
      </bottom>
    </border>
    <border>
      <left style="thin">
        <color rgb="FF163829"/>
      </left>
      <right style="thin">
        <color rgb="FF163829"/>
      </right>
      <top style="thin">
        <color rgb="FF163829"/>
      </top>
      <bottom style="thin">
        <color rgb="FF163829"/>
      </bottom>
    </border>
    <border>
      <left style="thin">
        <color rgb="FFF59E0B"/>
      </left>
      <top style="thin">
        <color rgb="FFF59E0B"/>
      </top>
      <bottom style="thin">
        <color rgb="FFF59E0B"/>
      </bottom>
    </border>
    <border>
      <top style="thin">
        <color rgb="FFF59E0B"/>
      </top>
      <bottom style="thin">
        <color rgb="FFF59E0B"/>
      </bottom>
    </border>
    <border>
      <right style="thin">
        <color rgb="FFF59E0B"/>
      </right>
      <top style="thin">
        <color rgb="FFF59E0B"/>
      </top>
      <bottom style="thin">
        <color rgb="FFF59E0B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shrinkToFit="0" wrapText="1"/>
    </xf>
    <xf borderId="4" fillId="2" fontId="4" numFmtId="0" xfId="0" applyBorder="1" applyFont="1"/>
    <xf borderId="4" fillId="2" fontId="4" numFmtId="164" xfId="0" applyBorder="1" applyFont="1" applyNumberFormat="1"/>
    <xf borderId="5" fillId="3" fontId="5" numFmtId="0" xfId="0" applyAlignment="1" applyBorder="1" applyFill="1" applyFont="1">
      <alignment horizontal="center" shrinkToFit="0" vertical="center" wrapText="1"/>
    </xf>
    <xf borderId="4" fillId="2" fontId="6" numFmtId="0" xfId="0" applyAlignment="1" applyBorder="1" applyFont="1">
      <alignment shrinkToFit="0" vertical="center" wrapText="1"/>
    </xf>
    <xf borderId="4" fillId="2" fontId="6" numFmtId="3" xfId="0" applyAlignment="1" applyBorder="1" applyFont="1" applyNumberFormat="1">
      <alignment shrinkToFit="0" vertical="center" wrapText="1"/>
    </xf>
    <xf borderId="4" fillId="4" fontId="7" numFmtId="0" xfId="0" applyAlignment="1" applyBorder="1" applyFill="1" applyFont="1">
      <alignment shrinkToFit="0" vertical="center" wrapText="1"/>
    </xf>
    <xf borderId="4" fillId="4" fontId="7" numFmtId="164" xfId="0" applyAlignment="1" applyBorder="1" applyFont="1" applyNumberFormat="1">
      <alignment shrinkToFit="0" vertical="center" wrapText="1"/>
    </xf>
    <xf borderId="4" fillId="4" fontId="7" numFmtId="3" xfId="0" applyAlignment="1" applyBorder="1" applyFont="1" applyNumberFormat="1">
      <alignment shrinkToFit="0" vertical="center" wrapText="1"/>
    </xf>
    <xf borderId="4" fillId="4" fontId="7" numFmtId="9" xfId="0" applyAlignment="1" applyBorder="1" applyFont="1" applyNumberFormat="1">
      <alignment shrinkToFit="0" vertical="center" wrapText="1"/>
    </xf>
    <xf borderId="6" fillId="5" fontId="8" numFmtId="0" xfId="0" applyAlignment="1" applyBorder="1" applyFill="1" applyFont="1">
      <alignment shrinkToFit="0" wrapText="1"/>
    </xf>
    <xf borderId="7" fillId="0" fontId="2" numFmtId="0" xfId="0" applyBorder="1" applyFont="1"/>
    <xf borderId="8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2" Type="http://schemas.openxmlformats.org/officeDocument/2006/relationships/worksheet" Target="worksheets/sheet8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13"/>
    <col customWidth="1" min="2" max="2" width="23.63"/>
    <col customWidth="1" min="3" max="3" width="13.63"/>
    <col customWidth="1" min="4" max="4" width="15.0"/>
    <col customWidth="1" min="5" max="5" width="13.0"/>
    <col customWidth="1" min="6" max="6" width="3.25"/>
    <col customWidth="1" min="7" max="7" width="15.0"/>
    <col customWidth="1" min="8" max="8" width="8.38"/>
    <col customWidth="1" min="9" max="9" width="23.63"/>
    <col customWidth="1" min="10" max="10" width="26.38"/>
    <col customWidth="1" min="11" max="26" width="8.63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25.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3"/>
    </row>
    <row r="4">
      <c r="A4" s="5" t="s">
        <v>2</v>
      </c>
      <c r="B4" s="6">
        <v>46132.0</v>
      </c>
    </row>
    <row r="6" ht="25.5" customHeight="1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</row>
    <row r="7">
      <c r="A7" s="8">
        <f>COUNTA('発注一覧'!A5:A104)</f>
        <v>6</v>
      </c>
      <c r="B7" s="9">
        <f>SUM('発注一覧'!K5:K104)</f>
        <v>397800</v>
      </c>
      <c r="C7" s="9">
        <f>COUNTIF('発注一覧'!P5:P104,"承認待ち")</f>
        <v>1</v>
      </c>
      <c r="D7" s="9">
        <f>COUNTIF('発注一覧'!P5:P104,"納期遅れ")</f>
        <v>1</v>
      </c>
      <c r="E7" s="9">
        <f>COUNTIF('発注一覧'!P5:P104,"納期注意")</f>
        <v>1</v>
      </c>
      <c r="F7" s="9">
        <f>SUM('発注一覧'!O5:O104)</f>
        <v>267000</v>
      </c>
    </row>
    <row r="10" ht="25.5" customHeight="1">
      <c r="A10" s="7" t="s">
        <v>9</v>
      </c>
      <c r="B10" s="7" t="s">
        <v>10</v>
      </c>
      <c r="C10" s="7" t="s">
        <v>11</v>
      </c>
      <c r="D10" s="7" t="s">
        <v>8</v>
      </c>
      <c r="E10" s="7" t="s">
        <v>12</v>
      </c>
      <c r="G10" s="7" t="s">
        <v>13</v>
      </c>
      <c r="H10" s="7" t="s">
        <v>14</v>
      </c>
      <c r="I10" s="7" t="s">
        <v>15</v>
      </c>
      <c r="J10" s="7" t="s">
        <v>16</v>
      </c>
    </row>
    <row r="11">
      <c r="A11" s="10" t="str">
        <f>IF(OR('発注一覧'!P5="承認待ち",'発注一覧'!P5="納期遅れ",'発注一覧'!P5="納期注意"),'発注一覧'!A5,"")</f>
        <v>PO-2026-003</v>
      </c>
      <c r="B11" s="10" t="str">
        <f>IF(A11="","",'発注一覧'!C5)</f>
        <v>北浜加工所</v>
      </c>
      <c r="C11" s="11">
        <f>IF(A11="","",'発注一覧'!G5)</f>
        <v>46134</v>
      </c>
      <c r="D11" s="12">
        <f>IF(A11="","",'発注一覧'!O5)</f>
        <v>58000</v>
      </c>
      <c r="E11" s="10" t="str">
        <f>IF(A11="","",'発注一覧'!P5)</f>
        <v>承認待ち</v>
      </c>
      <c r="G11" s="10" t="s">
        <v>17</v>
      </c>
      <c r="H11" s="12">
        <f>COUNTIF('発注一覧'!P5:P104,G11)</f>
        <v>1</v>
      </c>
      <c r="I11" s="10" t="s">
        <v>18</v>
      </c>
      <c r="J11" s="10" t="s">
        <v>19</v>
      </c>
    </row>
    <row r="12">
      <c r="A12" s="10" t="str">
        <f>IF(OR('発注一覧'!P6="承認待ち",'発注一覧'!P6="納期遅れ",'発注一覧'!P6="納期注意"),'発注一覧'!A6,"")</f>
        <v>PO-2026-002</v>
      </c>
      <c r="B12" s="10" t="str">
        <f>IF(A12="","",'発注一覧'!C6)</f>
        <v>東都資材</v>
      </c>
      <c r="C12" s="11">
        <f>IF(A12="","",'発注一覧'!G6)</f>
        <v>46137</v>
      </c>
      <c r="D12" s="12">
        <f>IF(A12="","",'発注一覧'!O6)</f>
        <v>28200</v>
      </c>
      <c r="E12" s="10" t="str">
        <f>IF(A12="","",'発注一覧'!P6)</f>
        <v>納期注意</v>
      </c>
      <c r="G12" s="10" t="s">
        <v>6</v>
      </c>
      <c r="H12" s="12">
        <f>COUNTIF('発注一覧'!P5:P104,G12)</f>
        <v>1</v>
      </c>
      <c r="I12" s="10" t="s">
        <v>20</v>
      </c>
      <c r="J12" s="10" t="s">
        <v>21</v>
      </c>
    </row>
    <row r="13">
      <c r="A13" s="10" t="str">
        <f>IF(OR('発注一覧'!P7="承認待ち",'発注一覧'!P7="納期遅れ",'発注一覧'!P7="納期注意"),'発注一覧'!A7,"")</f>
        <v>PO-2026-005</v>
      </c>
      <c r="B13" s="10" t="str">
        <f>IF(A13="","",'発注一覧'!C7)</f>
        <v>グリーン設備</v>
      </c>
      <c r="C13" s="11">
        <f>IF(A13="","",'発注一覧'!G7)</f>
        <v>46129</v>
      </c>
      <c r="D13" s="12">
        <f>IF(A13="","",'発注一覧'!O7)</f>
        <v>21600</v>
      </c>
      <c r="E13" s="10" t="str">
        <f>IF(A13="","",'発注一覧'!P7)</f>
        <v>納期遅れ</v>
      </c>
      <c r="G13" s="10" t="s">
        <v>7</v>
      </c>
      <c r="H13" s="12">
        <f>COUNTIF('発注一覧'!P5:P104,G13)</f>
        <v>1</v>
      </c>
      <c r="I13" s="10" t="s">
        <v>22</v>
      </c>
      <c r="J13" s="10" t="s">
        <v>23</v>
      </c>
    </row>
    <row r="14">
      <c r="A14" s="10" t="str">
        <f>IF(OR('発注一覧'!P8="承認待ち",'発注一覧'!P8="納期遅れ",'発注一覧'!P8="納期注意"),'発注一覧'!A8,"")</f>
        <v/>
      </c>
      <c r="B14" s="10" t="str">
        <f>IF(A14="","",'発注一覧'!C8)</f>
        <v/>
      </c>
      <c r="C14" s="11" t="str">
        <f>IF(A14="","",'発注一覧'!G8)</f>
        <v/>
      </c>
      <c r="D14" s="12" t="str">
        <f>IF(A14="","",'発注一覧'!O8)</f>
        <v/>
      </c>
      <c r="E14" s="10" t="str">
        <f>IF(A14="","",'発注一覧'!P8)</f>
        <v/>
      </c>
      <c r="G14" s="10" t="s">
        <v>24</v>
      </c>
      <c r="H14" s="12">
        <f>COUNTIF('発注一覧'!P5:P104,G14)</f>
        <v>2</v>
      </c>
      <c r="I14" s="10" t="s">
        <v>25</v>
      </c>
      <c r="J14" s="10" t="s">
        <v>26</v>
      </c>
    </row>
    <row r="15">
      <c r="A15" s="10" t="str">
        <f>IF(OR('発注一覧'!P9="承認待ち",'発注一覧'!P9="納期遅れ",'発注一覧'!P9="納期注意"),'発注一覧'!A9,"")</f>
        <v/>
      </c>
      <c r="B15" s="10" t="str">
        <f>IF(A15="","",'発注一覧'!C9)</f>
        <v/>
      </c>
      <c r="C15" s="11" t="str">
        <f>IF(A15="","",'発注一覧'!G9)</f>
        <v/>
      </c>
      <c r="D15" s="12" t="str">
        <f>IF(A15="","",'発注一覧'!O9)</f>
        <v/>
      </c>
      <c r="E15" s="10" t="str">
        <f>IF(A15="","",'発注一覧'!P9)</f>
        <v/>
      </c>
      <c r="G15" s="10" t="s">
        <v>27</v>
      </c>
      <c r="H15" s="12">
        <f>COUNTIF('発注一覧'!P5:P104,G15)</f>
        <v>1</v>
      </c>
      <c r="I15" s="10" t="s">
        <v>28</v>
      </c>
      <c r="J15" s="10" t="s">
        <v>29</v>
      </c>
    </row>
    <row r="16">
      <c r="A16" s="10" t="str">
        <f>IF(OR('発注一覧'!P10="承認待ち",'発注一覧'!P10="納期遅れ",'発注一覧'!P10="納期注意"),'発注一覧'!A10,"")</f>
        <v/>
      </c>
      <c r="B16" s="10" t="str">
        <f>IF(A16="","",'発注一覧'!C10)</f>
        <v/>
      </c>
      <c r="C16" s="11" t="str">
        <f>IF(A16="","",'発注一覧'!G10)</f>
        <v/>
      </c>
      <c r="D16" s="12" t="str">
        <f>IF(A16="","",'発注一覧'!O10)</f>
        <v/>
      </c>
      <c r="E16" s="10" t="str">
        <f>IF(A16="","",'発注一覧'!P10)</f>
        <v/>
      </c>
    </row>
    <row r="17">
      <c r="A17" s="10" t="str">
        <f>IF(OR('発注一覧'!P11="承認待ち",'発注一覧'!P11="納期遅れ",'発注一覧'!P11="納期注意"),'発注一覧'!A11,"")</f>
        <v/>
      </c>
      <c r="B17" s="10" t="str">
        <f>IF(A17="","",'発注一覧'!C11)</f>
        <v/>
      </c>
      <c r="C17" s="11" t="str">
        <f>IF(A17="","",'発注一覧'!G11)</f>
        <v/>
      </c>
      <c r="D17" s="12" t="str">
        <f>IF(A17="","",'発注一覧'!O11)</f>
        <v/>
      </c>
      <c r="E17" s="10" t="str">
        <f>IF(A17="","",'発注一覧'!P11)</f>
        <v/>
      </c>
    </row>
    <row r="18">
      <c r="A18" s="10" t="str">
        <f>IF(OR('発注一覧'!P12="承認待ち",'発注一覧'!P12="納期遅れ",'発注一覧'!P12="納期注意"),'発注一覧'!A12,"")</f>
        <v/>
      </c>
      <c r="B18" s="10" t="str">
        <f>IF(A18="","",'発注一覧'!C12)</f>
        <v/>
      </c>
      <c r="C18" s="11" t="str">
        <f>IF(A18="","",'発注一覧'!G12)</f>
        <v/>
      </c>
      <c r="D18" s="12" t="str">
        <f>IF(A18="","",'発注一覧'!O12)</f>
        <v/>
      </c>
      <c r="E18" s="10" t="str">
        <f>IF(A18="","",'発注一覧'!P12)</f>
        <v/>
      </c>
    </row>
    <row r="19">
      <c r="A19" s="10" t="str">
        <f>IF(OR('発注一覧'!P13="承認待ち",'発注一覧'!P13="納期遅れ",'発注一覧'!P13="納期注意"),'発注一覧'!A13,"")</f>
        <v/>
      </c>
      <c r="B19" s="10" t="str">
        <f>IF(A19="","",'発注一覧'!C13)</f>
        <v/>
      </c>
      <c r="C19" s="11" t="str">
        <f>IF(A19="","",'発注一覧'!G13)</f>
        <v/>
      </c>
      <c r="D19" s="12" t="str">
        <f>IF(A19="","",'発注一覧'!O13)</f>
        <v/>
      </c>
      <c r="E19" s="10" t="str">
        <f>IF(A19="","",'発注一覧'!P13)</f>
        <v/>
      </c>
    </row>
    <row r="20">
      <c r="A20" s="10" t="str">
        <f>IF(OR('発注一覧'!P14="承認待ち",'発注一覧'!P14="納期遅れ",'発注一覧'!P14="納期注意"),'発注一覧'!A14,"")</f>
        <v/>
      </c>
      <c r="B20" s="10" t="str">
        <f>IF(A20="","",'発注一覧'!C14)</f>
        <v/>
      </c>
      <c r="C20" s="11" t="str">
        <f>IF(A20="","",'発注一覧'!G14)</f>
        <v/>
      </c>
      <c r="D20" s="12" t="str">
        <f>IF(A20="","",'発注一覧'!O14)</f>
        <v/>
      </c>
      <c r="E20" s="10" t="str">
        <f>IF(A20="","",'発注一覧'!P14)</f>
        <v/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J1"/>
    <mergeCell ref="A2:J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25"/>
    <col customWidth="1" min="2" max="2" width="12.38"/>
    <col customWidth="1" min="3" max="3" width="23.63"/>
    <col customWidth="1" min="4" max="4" width="12.13"/>
    <col customWidth="1" min="5" max="5" width="10.75"/>
    <col customWidth="1" min="6" max="7" width="13.0"/>
    <col customWidth="1" min="8" max="9" width="12.38"/>
    <col customWidth="1" min="10" max="10" width="10.38"/>
    <col customWidth="1" min="11" max="11" width="13.0"/>
    <col customWidth="1" min="12" max="12" width="11.63"/>
    <col customWidth="1" min="13" max="13" width="13.0"/>
    <col customWidth="1" min="14" max="16" width="13.63"/>
    <col customWidth="1" min="17" max="17" width="14.38"/>
    <col customWidth="1" min="18" max="18" width="15.25"/>
    <col customWidth="1" min="19" max="19" width="30.75"/>
    <col customWidth="1" min="20" max="26" width="8.63"/>
  </cols>
  <sheetData>
    <row r="1" ht="22.5" customHeight="1">
      <c r="A1" s="1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</row>
    <row r="2" ht="25.5" customHeight="1">
      <c r="A2" s="4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4" ht="25.5" customHeight="1">
      <c r="A4" s="7" t="s">
        <v>32</v>
      </c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11</v>
      </c>
      <c r="H4" s="7" t="s">
        <v>38</v>
      </c>
      <c r="I4" s="7" t="s">
        <v>39</v>
      </c>
      <c r="J4" s="7" t="s">
        <v>40</v>
      </c>
      <c r="K4" s="7" t="s">
        <v>4</v>
      </c>
      <c r="L4" s="7" t="s">
        <v>41</v>
      </c>
      <c r="M4" s="7" t="s">
        <v>42</v>
      </c>
      <c r="N4" s="7" t="s">
        <v>43</v>
      </c>
      <c r="O4" s="7" t="s">
        <v>8</v>
      </c>
      <c r="P4" s="7" t="s">
        <v>44</v>
      </c>
      <c r="Q4" s="7" t="s">
        <v>45</v>
      </c>
      <c r="R4" s="7" t="s">
        <v>46</v>
      </c>
      <c r="S4" s="7" t="s">
        <v>47</v>
      </c>
    </row>
    <row r="5">
      <c r="A5" s="10" t="s">
        <v>48</v>
      </c>
      <c r="B5" s="10" t="s">
        <v>49</v>
      </c>
      <c r="C5" s="10" t="str">
        <f>IF(B5="","",IFERROR(VLOOKUP(B5,'仕入先マスタ'!$A:$B,2,FALSE),"未登録"))</f>
        <v>北浜加工所</v>
      </c>
      <c r="D5" s="10" t="s">
        <v>50</v>
      </c>
      <c r="E5" s="10" t="s">
        <v>51</v>
      </c>
      <c r="F5" s="11">
        <v>46120.0</v>
      </c>
      <c r="G5" s="11">
        <v>46134.0</v>
      </c>
      <c r="H5" s="10" t="s">
        <v>52</v>
      </c>
      <c r="I5" s="10" t="s">
        <v>53</v>
      </c>
      <c r="J5" s="10">
        <f>IF(A5="","",COUNTIF('発注明細'!$A:$A,A5))</f>
        <v>1</v>
      </c>
      <c r="K5" s="12">
        <f>IF(A5="","",SUMIF('発注明細'!$A:$A,A5,'発注明細'!$J:$J))</f>
        <v>58000</v>
      </c>
      <c r="L5" s="12">
        <f t="shared" ref="L5:L104" si="1">IF(K5="","",ROUND(K5*0.1,0))</f>
        <v>5800</v>
      </c>
      <c r="M5" s="12">
        <f t="shared" ref="M5:M104" si="2">IF(K5="","",K5+L5)</f>
        <v>63800</v>
      </c>
      <c r="N5" s="12">
        <f>IF(A5="","",SUMIF('納品確認'!$C:$C,A5,'納品確認'!$J:$J))</f>
        <v>0</v>
      </c>
      <c r="O5" s="12">
        <f t="shared" ref="O5:O104" si="3">IF(A5="","",MAX(0,K5-N5))</f>
        <v>58000</v>
      </c>
      <c r="P5" s="10" t="str">
        <f>IF(A5="","",IF(H5&lt;&gt;"承認済","承認待ち",IF(O5=0,"納品完了",IF(G5&lt;'ダッシュボード'!$B$4,"納期遅れ",IF(G5&lt;='ダッシュボード'!$B$4+7,"納期注意","進行中")))))</f>
        <v>承認待ち</v>
      </c>
      <c r="Q5" s="11">
        <f t="shared" ref="Q5:Q104" si="4">IF(F5="","",EOMONTH(F5,1))</f>
        <v>46173</v>
      </c>
      <c r="R5" s="10" t="s">
        <v>54</v>
      </c>
      <c r="S5" s="10" t="s">
        <v>55</v>
      </c>
    </row>
    <row r="6">
      <c r="A6" s="10" t="s">
        <v>56</v>
      </c>
      <c r="B6" s="10" t="s">
        <v>57</v>
      </c>
      <c r="C6" s="10" t="str">
        <f>IF(B6="","",IFERROR(VLOOKUP(B6,'仕入先マスタ'!$A:$B,2,FALSE),"未登録"))</f>
        <v>東都資材</v>
      </c>
      <c r="D6" s="10" t="s">
        <v>58</v>
      </c>
      <c r="E6" s="10" t="s">
        <v>59</v>
      </c>
      <c r="F6" s="11">
        <v>46117.0</v>
      </c>
      <c r="G6" s="11">
        <v>46137.0</v>
      </c>
      <c r="H6" s="10" t="s">
        <v>60</v>
      </c>
      <c r="I6" s="10" t="s">
        <v>61</v>
      </c>
      <c r="J6" s="10">
        <f>IF(A6="","",COUNTIF('発注明細'!$A:$A,A6))</f>
        <v>2</v>
      </c>
      <c r="K6" s="12">
        <f>IF(A6="","",SUMIF('発注明細'!$A:$A,A6,'発注明細'!$J:$J))</f>
        <v>75000</v>
      </c>
      <c r="L6" s="12">
        <f t="shared" si="1"/>
        <v>7500</v>
      </c>
      <c r="M6" s="12">
        <f t="shared" si="2"/>
        <v>82500</v>
      </c>
      <c r="N6" s="12">
        <f>IF(A6="","",SUMIF('納品確認'!$C:$C,A6,'納品確認'!$J:$J))</f>
        <v>46800</v>
      </c>
      <c r="O6" s="12">
        <f t="shared" si="3"/>
        <v>28200</v>
      </c>
      <c r="P6" s="10" t="str">
        <f>IF(A6="","",IF(H6&lt;&gt;"承認済","承認待ち",IF(O6=0,"納品完了",IF(G6&lt;'ダッシュボード'!$B$4,"納期遅れ",IF(G6&lt;='ダッシュボード'!$B$4+7,"納期注意","進行中")))))</f>
        <v>納期注意</v>
      </c>
      <c r="Q6" s="11">
        <f t="shared" si="4"/>
        <v>46173</v>
      </c>
      <c r="R6" s="10" t="s">
        <v>62</v>
      </c>
      <c r="S6" s="10" t="s">
        <v>63</v>
      </c>
    </row>
    <row r="7">
      <c r="A7" s="10" t="s">
        <v>64</v>
      </c>
      <c r="B7" s="10" t="s">
        <v>65</v>
      </c>
      <c r="C7" s="10" t="str">
        <f>IF(B7="","",IFERROR(VLOOKUP(B7,'仕入先マスタ'!$A:$B,2,FALSE),"未登録"))</f>
        <v>グリーン設備</v>
      </c>
      <c r="D7" s="10" t="s">
        <v>66</v>
      </c>
      <c r="E7" s="10" t="s">
        <v>67</v>
      </c>
      <c r="F7" s="11">
        <v>46124.0</v>
      </c>
      <c r="G7" s="11">
        <v>46129.0</v>
      </c>
      <c r="H7" s="10" t="s">
        <v>60</v>
      </c>
      <c r="I7" s="10" t="s">
        <v>61</v>
      </c>
      <c r="J7" s="10">
        <f>IF(A7="","",COUNTIF('発注明細'!$A:$A,A7))</f>
        <v>1</v>
      </c>
      <c r="K7" s="12">
        <f>IF(A7="","",SUMIF('発注明細'!$A:$A,A7,'発注明細'!$J:$J))</f>
        <v>21600</v>
      </c>
      <c r="L7" s="12">
        <f t="shared" si="1"/>
        <v>2160</v>
      </c>
      <c r="M7" s="12">
        <f t="shared" si="2"/>
        <v>23760</v>
      </c>
      <c r="N7" s="12">
        <f>IF(A7="","",SUMIF('納品確認'!$C:$C,A7,'納品確認'!$J:$J))</f>
        <v>0</v>
      </c>
      <c r="O7" s="12">
        <f t="shared" si="3"/>
        <v>21600</v>
      </c>
      <c r="P7" s="10" t="str">
        <f>IF(A7="","",IF(H7&lt;&gt;"承認済","承認待ち",IF(O7=0,"納品完了",IF(G7&lt;'ダッシュボード'!$B$4,"納期遅れ",IF(G7&lt;='ダッシュボード'!$B$4+7,"納期注意","進行中")))))</f>
        <v>納期遅れ</v>
      </c>
      <c r="Q7" s="11">
        <f t="shared" si="4"/>
        <v>46173</v>
      </c>
      <c r="R7" s="10" t="s">
        <v>68</v>
      </c>
      <c r="S7" s="10" t="s">
        <v>69</v>
      </c>
    </row>
    <row r="8">
      <c r="A8" s="10" t="s">
        <v>70</v>
      </c>
      <c r="B8" s="10" t="s">
        <v>71</v>
      </c>
      <c r="C8" s="10" t="str">
        <f>IF(B8="","",IFERROR(VLOOKUP(B8,'仕入先マスタ'!$A:$B,2,FALSE),"未登録"))</f>
        <v>旭部品株式会社</v>
      </c>
      <c r="D8" s="10" t="s">
        <v>72</v>
      </c>
      <c r="E8" s="10" t="s">
        <v>73</v>
      </c>
      <c r="F8" s="11">
        <v>46122.0</v>
      </c>
      <c r="G8" s="11">
        <v>46142.0</v>
      </c>
      <c r="H8" s="10" t="s">
        <v>60</v>
      </c>
      <c r="I8" s="10" t="s">
        <v>61</v>
      </c>
      <c r="J8" s="10">
        <f>IF(A8="","",COUNTIF('発注明細'!$A:$A,A8))</f>
        <v>2</v>
      </c>
      <c r="K8" s="12">
        <f>IF(A8="","",SUMIF('発注明細'!$A:$A,A8,'発注明細'!$J:$J))</f>
        <v>75200</v>
      </c>
      <c r="L8" s="12">
        <f t="shared" si="1"/>
        <v>7520</v>
      </c>
      <c r="M8" s="12">
        <f t="shared" si="2"/>
        <v>82720</v>
      </c>
      <c r="N8" s="12">
        <f>IF(A8="","",SUMIF('納品確認'!$C:$C,A8,'納品確認'!$J:$J))</f>
        <v>0</v>
      </c>
      <c r="O8" s="12">
        <f t="shared" si="3"/>
        <v>75200</v>
      </c>
      <c r="P8" s="10" t="str">
        <f>IF(A8="","",IF(H8&lt;&gt;"承認済","承認待ち",IF(O8=0,"納品完了",IF(G8&lt;'ダッシュボード'!$B$4,"納期遅れ",IF(G8&lt;='ダッシュボード'!$B$4+7,"納期注意","進行中")))))</f>
        <v>進行中</v>
      </c>
      <c r="Q8" s="11">
        <f t="shared" si="4"/>
        <v>46173</v>
      </c>
      <c r="R8" s="10" t="s">
        <v>74</v>
      </c>
      <c r="S8" s="10" t="s">
        <v>75</v>
      </c>
    </row>
    <row r="9">
      <c r="A9" s="10" t="s">
        <v>76</v>
      </c>
      <c r="B9" s="10" t="s">
        <v>77</v>
      </c>
      <c r="C9" s="10" t="str">
        <f>IF(B9="","",IFERROR(VLOOKUP(B9,'仕入先マスタ'!$A:$B,2,FALSE),"未登録"))</f>
        <v>西日本物流サービス</v>
      </c>
      <c r="D9" s="10" t="s">
        <v>78</v>
      </c>
      <c r="E9" s="10" t="s">
        <v>79</v>
      </c>
      <c r="F9" s="11">
        <v>46127.0</v>
      </c>
      <c r="G9" s="11">
        <v>46144.0</v>
      </c>
      <c r="H9" s="10" t="s">
        <v>60</v>
      </c>
      <c r="I9" s="10" t="s">
        <v>61</v>
      </c>
      <c r="J9" s="10">
        <f>IF(A9="","",COUNTIF('発注明細'!$A:$A,A9))</f>
        <v>1</v>
      </c>
      <c r="K9" s="12">
        <f>IF(A9="","",SUMIF('発注明細'!$A:$A,A9,'発注明細'!$J:$J))</f>
        <v>84000</v>
      </c>
      <c r="L9" s="12">
        <f t="shared" si="1"/>
        <v>8400</v>
      </c>
      <c r="M9" s="12">
        <f t="shared" si="2"/>
        <v>92400</v>
      </c>
      <c r="N9" s="12">
        <f>IF(A9="","",SUMIF('納品確認'!$C:$C,A9,'納品確認'!$J:$J))</f>
        <v>0</v>
      </c>
      <c r="O9" s="12">
        <f t="shared" si="3"/>
        <v>84000</v>
      </c>
      <c r="P9" s="10" t="str">
        <f>IF(A9="","",IF(H9&lt;&gt;"承認済","承認待ち",IF(O9=0,"納品完了",IF(G9&lt;'ダッシュボード'!$B$4,"納期遅れ",IF(G9&lt;='ダッシュボード'!$B$4+7,"納期注意","進行中")))))</f>
        <v>進行中</v>
      </c>
      <c r="Q9" s="11">
        <f t="shared" si="4"/>
        <v>46173</v>
      </c>
      <c r="R9" s="10" t="s">
        <v>80</v>
      </c>
      <c r="S9" s="10" t="s">
        <v>81</v>
      </c>
    </row>
    <row r="10">
      <c r="A10" s="10" t="s">
        <v>82</v>
      </c>
      <c r="B10" s="10" t="s">
        <v>71</v>
      </c>
      <c r="C10" s="10" t="str">
        <f>IF(B10="","",IFERROR(VLOOKUP(B10,'仕入先マスタ'!$A:$B,2,FALSE),"未登録"))</f>
        <v>旭部品株式会社</v>
      </c>
      <c r="D10" s="10" t="s">
        <v>50</v>
      </c>
      <c r="E10" s="10" t="s">
        <v>83</v>
      </c>
      <c r="F10" s="11">
        <v>46113.0</v>
      </c>
      <c r="G10" s="11">
        <v>46130.0</v>
      </c>
      <c r="H10" s="10" t="s">
        <v>60</v>
      </c>
      <c r="I10" s="10" t="s">
        <v>61</v>
      </c>
      <c r="J10" s="10">
        <f>IF(A10="","",COUNTIF('発注明細'!$A:$A,A10))</f>
        <v>2</v>
      </c>
      <c r="K10" s="12">
        <f>IF(A10="","",SUMIF('発注明細'!$A:$A,A10,'発注明細'!$J:$J))</f>
        <v>84000</v>
      </c>
      <c r="L10" s="12">
        <f t="shared" si="1"/>
        <v>8400</v>
      </c>
      <c r="M10" s="12">
        <f t="shared" si="2"/>
        <v>92400</v>
      </c>
      <c r="N10" s="12">
        <f>IF(A10="","",SUMIF('納品確認'!$C:$C,A10,'納品確認'!$J:$J))</f>
        <v>84000</v>
      </c>
      <c r="O10" s="12">
        <f t="shared" si="3"/>
        <v>0</v>
      </c>
      <c r="P10" s="10" t="str">
        <f>IF(A10="","",IF(H10&lt;&gt;"承認済","承認待ち",IF(O10=0,"納品完了",IF(G10&lt;'ダッシュボード'!$B$4,"納期遅れ",IF(G10&lt;='ダッシュボード'!$B$4+7,"納期注意","進行中")))))</f>
        <v>納品完了</v>
      </c>
      <c r="Q10" s="11">
        <f t="shared" si="4"/>
        <v>46173</v>
      </c>
      <c r="R10" s="10" t="s">
        <v>84</v>
      </c>
      <c r="S10" s="10" t="s">
        <v>85</v>
      </c>
    </row>
    <row r="11">
      <c r="A11" s="10"/>
      <c r="B11" s="10"/>
      <c r="C11" s="10" t="str">
        <f>IF(B11="","",IFERROR(VLOOKUP(B11,'仕入先マスタ'!$A:$B,2,FALSE),"未登録"))</f>
        <v/>
      </c>
      <c r="D11" s="10"/>
      <c r="E11" s="10"/>
      <c r="F11" s="11"/>
      <c r="G11" s="11"/>
      <c r="H11" s="10"/>
      <c r="I11" s="10"/>
      <c r="J11" s="10" t="str">
        <f>IF(A11="","",COUNTIF('発注明細'!$A:$A,A11))</f>
        <v/>
      </c>
      <c r="K11" s="12" t="str">
        <f>IF(A11="","",SUMIF('発注明細'!$A:$A,A11,'発注明細'!$J:$J))</f>
        <v/>
      </c>
      <c r="L11" s="12" t="str">
        <f t="shared" si="1"/>
        <v/>
      </c>
      <c r="M11" s="12" t="str">
        <f t="shared" si="2"/>
        <v/>
      </c>
      <c r="N11" s="12" t="str">
        <f>IF(A11="","",SUMIF('納品確認'!$C:$C,A11,'納品確認'!$J:$J))</f>
        <v/>
      </c>
      <c r="O11" s="12" t="str">
        <f t="shared" si="3"/>
        <v/>
      </c>
      <c r="P11" s="10" t="str">
        <f>IF(A11="","",IF(H11&lt;&gt;"承認済","承認待ち",IF(O11=0,"納品完了",IF(G11&lt;'ダッシュボード'!$B$4,"納期遅れ",IF(G11&lt;='ダッシュボード'!$B$4+7,"納期注意","進行中")))))</f>
        <v/>
      </c>
      <c r="Q11" s="11" t="str">
        <f t="shared" si="4"/>
        <v/>
      </c>
      <c r="R11" s="10"/>
      <c r="S11" s="10"/>
    </row>
    <row r="12">
      <c r="A12" s="10"/>
      <c r="B12" s="10"/>
      <c r="C12" s="10" t="str">
        <f>IF(B12="","",IFERROR(VLOOKUP(B12,'仕入先マスタ'!$A:$B,2,FALSE),"未登録"))</f>
        <v/>
      </c>
      <c r="D12" s="10"/>
      <c r="E12" s="10"/>
      <c r="F12" s="11"/>
      <c r="G12" s="11"/>
      <c r="H12" s="10"/>
      <c r="I12" s="10"/>
      <c r="J12" s="10" t="str">
        <f>IF(A12="","",COUNTIF('発注明細'!$A:$A,A12))</f>
        <v/>
      </c>
      <c r="K12" s="12" t="str">
        <f>IF(A12="","",SUMIF('発注明細'!$A:$A,A12,'発注明細'!$J:$J))</f>
        <v/>
      </c>
      <c r="L12" s="12" t="str">
        <f t="shared" si="1"/>
        <v/>
      </c>
      <c r="M12" s="12" t="str">
        <f t="shared" si="2"/>
        <v/>
      </c>
      <c r="N12" s="12" t="str">
        <f>IF(A12="","",SUMIF('納品確認'!$C:$C,A12,'納品確認'!$J:$J))</f>
        <v/>
      </c>
      <c r="O12" s="12" t="str">
        <f t="shared" si="3"/>
        <v/>
      </c>
      <c r="P12" s="10" t="str">
        <f>IF(A12="","",IF(H12&lt;&gt;"承認済","承認待ち",IF(O12=0,"納品完了",IF(G12&lt;'ダッシュボード'!$B$4,"納期遅れ",IF(G12&lt;='ダッシュボード'!$B$4+7,"納期注意","進行中")))))</f>
        <v/>
      </c>
      <c r="Q12" s="11" t="str">
        <f t="shared" si="4"/>
        <v/>
      </c>
      <c r="R12" s="10"/>
      <c r="S12" s="10"/>
    </row>
    <row r="13">
      <c r="A13" s="10"/>
      <c r="B13" s="10"/>
      <c r="C13" s="10" t="str">
        <f>IF(B13="","",IFERROR(VLOOKUP(B13,'仕入先マスタ'!$A:$B,2,FALSE),"未登録"))</f>
        <v/>
      </c>
      <c r="D13" s="10"/>
      <c r="E13" s="10"/>
      <c r="F13" s="11"/>
      <c r="G13" s="11"/>
      <c r="H13" s="10"/>
      <c r="I13" s="10"/>
      <c r="J13" s="10" t="str">
        <f>IF(A13="","",COUNTIF('発注明細'!$A:$A,A13))</f>
        <v/>
      </c>
      <c r="K13" s="12" t="str">
        <f>IF(A13="","",SUMIF('発注明細'!$A:$A,A13,'発注明細'!$J:$J))</f>
        <v/>
      </c>
      <c r="L13" s="12" t="str">
        <f t="shared" si="1"/>
        <v/>
      </c>
      <c r="M13" s="12" t="str">
        <f t="shared" si="2"/>
        <v/>
      </c>
      <c r="N13" s="12" t="str">
        <f>IF(A13="","",SUMIF('納品確認'!$C:$C,A13,'納品確認'!$J:$J))</f>
        <v/>
      </c>
      <c r="O13" s="12" t="str">
        <f t="shared" si="3"/>
        <v/>
      </c>
      <c r="P13" s="10" t="str">
        <f>IF(A13="","",IF(H13&lt;&gt;"承認済","承認待ち",IF(O13=0,"納品完了",IF(G13&lt;'ダッシュボード'!$B$4,"納期遅れ",IF(G13&lt;='ダッシュボード'!$B$4+7,"納期注意","進行中")))))</f>
        <v/>
      </c>
      <c r="Q13" s="11" t="str">
        <f t="shared" si="4"/>
        <v/>
      </c>
      <c r="R13" s="10"/>
      <c r="S13" s="10"/>
    </row>
    <row r="14">
      <c r="A14" s="10"/>
      <c r="B14" s="10"/>
      <c r="C14" s="10" t="str">
        <f>IF(B14="","",IFERROR(VLOOKUP(B14,'仕入先マスタ'!$A:$B,2,FALSE),"未登録"))</f>
        <v/>
      </c>
      <c r="D14" s="10"/>
      <c r="E14" s="10"/>
      <c r="F14" s="11"/>
      <c r="G14" s="11"/>
      <c r="H14" s="10"/>
      <c r="I14" s="10"/>
      <c r="J14" s="10" t="str">
        <f>IF(A14="","",COUNTIF('発注明細'!$A:$A,A14))</f>
        <v/>
      </c>
      <c r="K14" s="12" t="str">
        <f>IF(A14="","",SUMIF('発注明細'!$A:$A,A14,'発注明細'!$J:$J))</f>
        <v/>
      </c>
      <c r="L14" s="12" t="str">
        <f t="shared" si="1"/>
        <v/>
      </c>
      <c r="M14" s="12" t="str">
        <f t="shared" si="2"/>
        <v/>
      </c>
      <c r="N14" s="12" t="str">
        <f>IF(A14="","",SUMIF('納品確認'!$C:$C,A14,'納品確認'!$J:$J))</f>
        <v/>
      </c>
      <c r="O14" s="12" t="str">
        <f t="shared" si="3"/>
        <v/>
      </c>
      <c r="P14" s="10" t="str">
        <f>IF(A14="","",IF(H14&lt;&gt;"承認済","承認待ち",IF(O14=0,"納品完了",IF(G14&lt;'ダッシュボード'!$B$4,"納期遅れ",IF(G14&lt;='ダッシュボード'!$B$4+7,"納期注意","進行中")))))</f>
        <v/>
      </c>
      <c r="Q14" s="11" t="str">
        <f t="shared" si="4"/>
        <v/>
      </c>
      <c r="R14" s="10"/>
      <c r="S14" s="10"/>
    </row>
    <row r="15">
      <c r="A15" s="10"/>
      <c r="B15" s="10"/>
      <c r="C15" s="10" t="str">
        <f>IF(B15="","",IFERROR(VLOOKUP(B15,'仕入先マスタ'!$A:$B,2,FALSE),"未登録"))</f>
        <v/>
      </c>
      <c r="D15" s="10"/>
      <c r="E15" s="10"/>
      <c r="F15" s="11"/>
      <c r="G15" s="11"/>
      <c r="H15" s="10"/>
      <c r="I15" s="10"/>
      <c r="J15" s="10" t="str">
        <f>IF(A15="","",COUNTIF('発注明細'!$A:$A,A15))</f>
        <v/>
      </c>
      <c r="K15" s="12" t="str">
        <f>IF(A15="","",SUMIF('発注明細'!$A:$A,A15,'発注明細'!$J:$J))</f>
        <v/>
      </c>
      <c r="L15" s="12" t="str">
        <f t="shared" si="1"/>
        <v/>
      </c>
      <c r="M15" s="12" t="str">
        <f t="shared" si="2"/>
        <v/>
      </c>
      <c r="N15" s="12" t="str">
        <f>IF(A15="","",SUMIF('納品確認'!$C:$C,A15,'納品確認'!$J:$J))</f>
        <v/>
      </c>
      <c r="O15" s="12" t="str">
        <f t="shared" si="3"/>
        <v/>
      </c>
      <c r="P15" s="10" t="str">
        <f>IF(A15="","",IF(H15&lt;&gt;"承認済","承認待ち",IF(O15=0,"納品完了",IF(G15&lt;'ダッシュボード'!$B$4,"納期遅れ",IF(G15&lt;='ダッシュボード'!$B$4+7,"納期注意","進行中")))))</f>
        <v/>
      </c>
      <c r="Q15" s="11" t="str">
        <f t="shared" si="4"/>
        <v/>
      </c>
      <c r="R15" s="10"/>
      <c r="S15" s="10"/>
    </row>
    <row r="16">
      <c r="A16" s="10"/>
      <c r="B16" s="10"/>
      <c r="C16" s="10" t="str">
        <f>IF(B16="","",IFERROR(VLOOKUP(B16,'仕入先マスタ'!$A:$B,2,FALSE),"未登録"))</f>
        <v/>
      </c>
      <c r="D16" s="10"/>
      <c r="E16" s="10"/>
      <c r="F16" s="11"/>
      <c r="G16" s="11"/>
      <c r="H16" s="10"/>
      <c r="I16" s="10"/>
      <c r="J16" s="10" t="str">
        <f>IF(A16="","",COUNTIF('発注明細'!$A:$A,A16))</f>
        <v/>
      </c>
      <c r="K16" s="12" t="str">
        <f>IF(A16="","",SUMIF('発注明細'!$A:$A,A16,'発注明細'!$J:$J))</f>
        <v/>
      </c>
      <c r="L16" s="12" t="str">
        <f t="shared" si="1"/>
        <v/>
      </c>
      <c r="M16" s="12" t="str">
        <f t="shared" si="2"/>
        <v/>
      </c>
      <c r="N16" s="12" t="str">
        <f>IF(A16="","",SUMIF('納品確認'!$C:$C,A16,'納品確認'!$J:$J))</f>
        <v/>
      </c>
      <c r="O16" s="12" t="str">
        <f t="shared" si="3"/>
        <v/>
      </c>
      <c r="P16" s="10" t="str">
        <f>IF(A16="","",IF(H16&lt;&gt;"承認済","承認待ち",IF(O16=0,"納品完了",IF(G16&lt;'ダッシュボード'!$B$4,"納期遅れ",IF(G16&lt;='ダッシュボード'!$B$4+7,"納期注意","進行中")))))</f>
        <v/>
      </c>
      <c r="Q16" s="11" t="str">
        <f t="shared" si="4"/>
        <v/>
      </c>
      <c r="R16" s="10"/>
      <c r="S16" s="10"/>
    </row>
    <row r="17">
      <c r="A17" s="10"/>
      <c r="B17" s="10"/>
      <c r="C17" s="10" t="str">
        <f>IF(B17="","",IFERROR(VLOOKUP(B17,'仕入先マスタ'!$A:$B,2,FALSE),"未登録"))</f>
        <v/>
      </c>
      <c r="D17" s="10"/>
      <c r="E17" s="10"/>
      <c r="F17" s="11"/>
      <c r="G17" s="11"/>
      <c r="H17" s="10"/>
      <c r="I17" s="10"/>
      <c r="J17" s="10" t="str">
        <f>IF(A17="","",COUNTIF('発注明細'!$A:$A,A17))</f>
        <v/>
      </c>
      <c r="K17" s="12" t="str">
        <f>IF(A17="","",SUMIF('発注明細'!$A:$A,A17,'発注明細'!$J:$J))</f>
        <v/>
      </c>
      <c r="L17" s="12" t="str">
        <f t="shared" si="1"/>
        <v/>
      </c>
      <c r="M17" s="12" t="str">
        <f t="shared" si="2"/>
        <v/>
      </c>
      <c r="N17" s="12" t="str">
        <f>IF(A17="","",SUMIF('納品確認'!$C:$C,A17,'納品確認'!$J:$J))</f>
        <v/>
      </c>
      <c r="O17" s="12" t="str">
        <f t="shared" si="3"/>
        <v/>
      </c>
      <c r="P17" s="10" t="str">
        <f>IF(A17="","",IF(H17&lt;&gt;"承認済","承認待ち",IF(O17=0,"納品完了",IF(G17&lt;'ダッシュボード'!$B$4,"納期遅れ",IF(G17&lt;='ダッシュボード'!$B$4+7,"納期注意","進行中")))))</f>
        <v/>
      </c>
      <c r="Q17" s="11" t="str">
        <f t="shared" si="4"/>
        <v/>
      </c>
      <c r="R17" s="10"/>
      <c r="S17" s="10"/>
    </row>
    <row r="18">
      <c r="A18" s="10"/>
      <c r="B18" s="10"/>
      <c r="C18" s="10" t="str">
        <f>IF(B18="","",IFERROR(VLOOKUP(B18,'仕入先マスタ'!$A:$B,2,FALSE),"未登録"))</f>
        <v/>
      </c>
      <c r="D18" s="10"/>
      <c r="E18" s="10"/>
      <c r="F18" s="11"/>
      <c r="G18" s="11"/>
      <c r="H18" s="10"/>
      <c r="I18" s="10"/>
      <c r="J18" s="10" t="str">
        <f>IF(A18="","",COUNTIF('発注明細'!$A:$A,A18))</f>
        <v/>
      </c>
      <c r="K18" s="12" t="str">
        <f>IF(A18="","",SUMIF('発注明細'!$A:$A,A18,'発注明細'!$J:$J))</f>
        <v/>
      </c>
      <c r="L18" s="12" t="str">
        <f t="shared" si="1"/>
        <v/>
      </c>
      <c r="M18" s="12" t="str">
        <f t="shared" si="2"/>
        <v/>
      </c>
      <c r="N18" s="12" t="str">
        <f>IF(A18="","",SUMIF('納品確認'!$C:$C,A18,'納品確認'!$J:$J))</f>
        <v/>
      </c>
      <c r="O18" s="12" t="str">
        <f t="shared" si="3"/>
        <v/>
      </c>
      <c r="P18" s="10" t="str">
        <f>IF(A18="","",IF(H18&lt;&gt;"承認済","承認待ち",IF(O18=0,"納品完了",IF(G18&lt;'ダッシュボード'!$B$4,"納期遅れ",IF(G18&lt;='ダッシュボード'!$B$4+7,"納期注意","進行中")))))</f>
        <v/>
      </c>
      <c r="Q18" s="11" t="str">
        <f t="shared" si="4"/>
        <v/>
      </c>
      <c r="R18" s="10"/>
      <c r="S18" s="10"/>
    </row>
    <row r="19">
      <c r="A19" s="10"/>
      <c r="B19" s="10"/>
      <c r="C19" s="10" t="str">
        <f>IF(B19="","",IFERROR(VLOOKUP(B19,'仕入先マスタ'!$A:$B,2,FALSE),"未登録"))</f>
        <v/>
      </c>
      <c r="D19" s="10"/>
      <c r="E19" s="10"/>
      <c r="F19" s="11"/>
      <c r="G19" s="11"/>
      <c r="H19" s="10"/>
      <c r="I19" s="10"/>
      <c r="J19" s="10" t="str">
        <f>IF(A19="","",COUNTIF('発注明細'!$A:$A,A19))</f>
        <v/>
      </c>
      <c r="K19" s="12" t="str">
        <f>IF(A19="","",SUMIF('発注明細'!$A:$A,A19,'発注明細'!$J:$J))</f>
        <v/>
      </c>
      <c r="L19" s="12" t="str">
        <f t="shared" si="1"/>
        <v/>
      </c>
      <c r="M19" s="12" t="str">
        <f t="shared" si="2"/>
        <v/>
      </c>
      <c r="N19" s="12" t="str">
        <f>IF(A19="","",SUMIF('納品確認'!$C:$C,A19,'納品確認'!$J:$J))</f>
        <v/>
      </c>
      <c r="O19" s="12" t="str">
        <f t="shared" si="3"/>
        <v/>
      </c>
      <c r="P19" s="10" t="str">
        <f>IF(A19="","",IF(H19&lt;&gt;"承認済","承認待ち",IF(O19=0,"納品完了",IF(G19&lt;'ダッシュボード'!$B$4,"納期遅れ",IF(G19&lt;='ダッシュボード'!$B$4+7,"納期注意","進行中")))))</f>
        <v/>
      </c>
      <c r="Q19" s="11" t="str">
        <f t="shared" si="4"/>
        <v/>
      </c>
      <c r="R19" s="10"/>
      <c r="S19" s="10"/>
    </row>
    <row r="20">
      <c r="A20" s="10"/>
      <c r="B20" s="10"/>
      <c r="C20" s="10" t="str">
        <f>IF(B20="","",IFERROR(VLOOKUP(B20,'仕入先マスタ'!$A:$B,2,FALSE),"未登録"))</f>
        <v/>
      </c>
      <c r="D20" s="10"/>
      <c r="E20" s="10"/>
      <c r="F20" s="11"/>
      <c r="G20" s="11"/>
      <c r="H20" s="10"/>
      <c r="I20" s="10"/>
      <c r="J20" s="10" t="str">
        <f>IF(A20="","",COUNTIF('発注明細'!$A:$A,A20))</f>
        <v/>
      </c>
      <c r="K20" s="12" t="str">
        <f>IF(A20="","",SUMIF('発注明細'!$A:$A,A20,'発注明細'!$J:$J))</f>
        <v/>
      </c>
      <c r="L20" s="12" t="str">
        <f t="shared" si="1"/>
        <v/>
      </c>
      <c r="M20" s="12" t="str">
        <f t="shared" si="2"/>
        <v/>
      </c>
      <c r="N20" s="12" t="str">
        <f>IF(A20="","",SUMIF('納品確認'!$C:$C,A20,'納品確認'!$J:$J))</f>
        <v/>
      </c>
      <c r="O20" s="12" t="str">
        <f t="shared" si="3"/>
        <v/>
      </c>
      <c r="P20" s="10" t="str">
        <f>IF(A20="","",IF(H20&lt;&gt;"承認済","承認待ち",IF(O20=0,"納品完了",IF(G20&lt;'ダッシュボード'!$B$4,"納期遅れ",IF(G20&lt;='ダッシュボード'!$B$4+7,"納期注意","進行中")))))</f>
        <v/>
      </c>
      <c r="Q20" s="11" t="str">
        <f t="shared" si="4"/>
        <v/>
      </c>
      <c r="R20" s="10"/>
      <c r="S20" s="10"/>
    </row>
    <row r="21" ht="15.75" customHeight="1">
      <c r="A21" s="10"/>
      <c r="B21" s="10"/>
      <c r="C21" s="10" t="str">
        <f>IF(B21="","",IFERROR(VLOOKUP(B21,'仕入先マスタ'!$A:$B,2,FALSE),"未登録"))</f>
        <v/>
      </c>
      <c r="D21" s="10"/>
      <c r="E21" s="10"/>
      <c r="F21" s="11"/>
      <c r="G21" s="11"/>
      <c r="H21" s="10"/>
      <c r="I21" s="10"/>
      <c r="J21" s="10" t="str">
        <f>IF(A21="","",COUNTIF('発注明細'!$A:$A,A21))</f>
        <v/>
      </c>
      <c r="K21" s="12" t="str">
        <f>IF(A21="","",SUMIF('発注明細'!$A:$A,A21,'発注明細'!$J:$J))</f>
        <v/>
      </c>
      <c r="L21" s="12" t="str">
        <f t="shared" si="1"/>
        <v/>
      </c>
      <c r="M21" s="12" t="str">
        <f t="shared" si="2"/>
        <v/>
      </c>
      <c r="N21" s="12" t="str">
        <f>IF(A21="","",SUMIF('納品確認'!$C:$C,A21,'納品確認'!$J:$J))</f>
        <v/>
      </c>
      <c r="O21" s="12" t="str">
        <f t="shared" si="3"/>
        <v/>
      </c>
      <c r="P21" s="10" t="str">
        <f>IF(A21="","",IF(H21&lt;&gt;"承認済","承認待ち",IF(O21=0,"納品完了",IF(G21&lt;'ダッシュボード'!$B$4,"納期遅れ",IF(G21&lt;='ダッシュボード'!$B$4+7,"納期注意","進行中")))))</f>
        <v/>
      </c>
      <c r="Q21" s="11" t="str">
        <f t="shared" si="4"/>
        <v/>
      </c>
      <c r="R21" s="10"/>
      <c r="S21" s="10"/>
    </row>
    <row r="22" ht="15.75" customHeight="1">
      <c r="A22" s="10"/>
      <c r="B22" s="10"/>
      <c r="C22" s="10" t="str">
        <f>IF(B22="","",IFERROR(VLOOKUP(B22,'仕入先マスタ'!$A:$B,2,FALSE),"未登録"))</f>
        <v/>
      </c>
      <c r="D22" s="10"/>
      <c r="E22" s="10"/>
      <c r="F22" s="11"/>
      <c r="G22" s="11"/>
      <c r="H22" s="10"/>
      <c r="I22" s="10"/>
      <c r="J22" s="10" t="str">
        <f>IF(A22="","",COUNTIF('発注明細'!$A:$A,A22))</f>
        <v/>
      </c>
      <c r="K22" s="12" t="str">
        <f>IF(A22="","",SUMIF('発注明細'!$A:$A,A22,'発注明細'!$J:$J))</f>
        <v/>
      </c>
      <c r="L22" s="12" t="str">
        <f t="shared" si="1"/>
        <v/>
      </c>
      <c r="M22" s="12" t="str">
        <f t="shared" si="2"/>
        <v/>
      </c>
      <c r="N22" s="12" t="str">
        <f>IF(A22="","",SUMIF('納品確認'!$C:$C,A22,'納品確認'!$J:$J))</f>
        <v/>
      </c>
      <c r="O22" s="12" t="str">
        <f t="shared" si="3"/>
        <v/>
      </c>
      <c r="P22" s="10" t="str">
        <f>IF(A22="","",IF(H22&lt;&gt;"承認済","承認待ち",IF(O22=0,"納品完了",IF(G22&lt;'ダッシュボード'!$B$4,"納期遅れ",IF(G22&lt;='ダッシュボード'!$B$4+7,"納期注意","進行中")))))</f>
        <v/>
      </c>
      <c r="Q22" s="11" t="str">
        <f t="shared" si="4"/>
        <v/>
      </c>
      <c r="R22" s="10"/>
      <c r="S22" s="10"/>
    </row>
    <row r="23" ht="15.75" customHeight="1">
      <c r="A23" s="10"/>
      <c r="B23" s="10"/>
      <c r="C23" s="10" t="str">
        <f>IF(B23="","",IFERROR(VLOOKUP(B23,'仕入先マスタ'!$A:$B,2,FALSE),"未登録"))</f>
        <v/>
      </c>
      <c r="D23" s="10"/>
      <c r="E23" s="10"/>
      <c r="F23" s="11"/>
      <c r="G23" s="11"/>
      <c r="H23" s="10"/>
      <c r="I23" s="10"/>
      <c r="J23" s="10" t="str">
        <f>IF(A23="","",COUNTIF('発注明細'!$A:$A,A23))</f>
        <v/>
      </c>
      <c r="K23" s="12" t="str">
        <f>IF(A23="","",SUMIF('発注明細'!$A:$A,A23,'発注明細'!$J:$J))</f>
        <v/>
      </c>
      <c r="L23" s="12" t="str">
        <f t="shared" si="1"/>
        <v/>
      </c>
      <c r="M23" s="12" t="str">
        <f t="shared" si="2"/>
        <v/>
      </c>
      <c r="N23" s="12" t="str">
        <f>IF(A23="","",SUMIF('納品確認'!$C:$C,A23,'納品確認'!$J:$J))</f>
        <v/>
      </c>
      <c r="O23" s="12" t="str">
        <f t="shared" si="3"/>
        <v/>
      </c>
      <c r="P23" s="10" t="str">
        <f>IF(A23="","",IF(H23&lt;&gt;"承認済","承認待ち",IF(O23=0,"納品完了",IF(G23&lt;'ダッシュボード'!$B$4,"納期遅れ",IF(G23&lt;='ダッシュボード'!$B$4+7,"納期注意","進行中")))))</f>
        <v/>
      </c>
      <c r="Q23" s="11" t="str">
        <f t="shared" si="4"/>
        <v/>
      </c>
      <c r="R23" s="10"/>
      <c r="S23" s="10"/>
    </row>
    <row r="24" ht="15.75" customHeight="1">
      <c r="A24" s="10"/>
      <c r="B24" s="10"/>
      <c r="C24" s="10" t="str">
        <f>IF(B24="","",IFERROR(VLOOKUP(B24,'仕入先マスタ'!$A:$B,2,FALSE),"未登録"))</f>
        <v/>
      </c>
      <c r="D24" s="10"/>
      <c r="E24" s="10"/>
      <c r="F24" s="11"/>
      <c r="G24" s="11"/>
      <c r="H24" s="10"/>
      <c r="I24" s="10"/>
      <c r="J24" s="10" t="str">
        <f>IF(A24="","",COUNTIF('発注明細'!$A:$A,A24))</f>
        <v/>
      </c>
      <c r="K24" s="12" t="str">
        <f>IF(A24="","",SUMIF('発注明細'!$A:$A,A24,'発注明細'!$J:$J))</f>
        <v/>
      </c>
      <c r="L24" s="12" t="str">
        <f t="shared" si="1"/>
        <v/>
      </c>
      <c r="M24" s="12" t="str">
        <f t="shared" si="2"/>
        <v/>
      </c>
      <c r="N24" s="12" t="str">
        <f>IF(A24="","",SUMIF('納品確認'!$C:$C,A24,'納品確認'!$J:$J))</f>
        <v/>
      </c>
      <c r="O24" s="12" t="str">
        <f t="shared" si="3"/>
        <v/>
      </c>
      <c r="P24" s="10" t="str">
        <f>IF(A24="","",IF(H24&lt;&gt;"承認済","承認待ち",IF(O24=0,"納品完了",IF(G24&lt;'ダッシュボード'!$B$4,"納期遅れ",IF(G24&lt;='ダッシュボード'!$B$4+7,"納期注意","進行中")))))</f>
        <v/>
      </c>
      <c r="Q24" s="11" t="str">
        <f t="shared" si="4"/>
        <v/>
      </c>
      <c r="R24" s="10"/>
      <c r="S24" s="10"/>
    </row>
    <row r="25" ht="15.75" customHeight="1">
      <c r="A25" s="10"/>
      <c r="B25" s="10"/>
      <c r="C25" s="10" t="str">
        <f>IF(B25="","",IFERROR(VLOOKUP(B25,'仕入先マスタ'!$A:$B,2,FALSE),"未登録"))</f>
        <v/>
      </c>
      <c r="D25" s="10"/>
      <c r="E25" s="10"/>
      <c r="F25" s="11"/>
      <c r="G25" s="11"/>
      <c r="H25" s="10"/>
      <c r="I25" s="10"/>
      <c r="J25" s="10" t="str">
        <f>IF(A25="","",COUNTIF('発注明細'!$A:$A,A25))</f>
        <v/>
      </c>
      <c r="K25" s="12" t="str">
        <f>IF(A25="","",SUMIF('発注明細'!$A:$A,A25,'発注明細'!$J:$J))</f>
        <v/>
      </c>
      <c r="L25" s="12" t="str">
        <f t="shared" si="1"/>
        <v/>
      </c>
      <c r="M25" s="12" t="str">
        <f t="shared" si="2"/>
        <v/>
      </c>
      <c r="N25" s="12" t="str">
        <f>IF(A25="","",SUMIF('納品確認'!$C:$C,A25,'納品確認'!$J:$J))</f>
        <v/>
      </c>
      <c r="O25" s="12" t="str">
        <f t="shared" si="3"/>
        <v/>
      </c>
      <c r="P25" s="10" t="str">
        <f>IF(A25="","",IF(H25&lt;&gt;"承認済","承認待ち",IF(O25=0,"納品完了",IF(G25&lt;'ダッシュボード'!$B$4,"納期遅れ",IF(G25&lt;='ダッシュボード'!$B$4+7,"納期注意","進行中")))))</f>
        <v/>
      </c>
      <c r="Q25" s="11" t="str">
        <f t="shared" si="4"/>
        <v/>
      </c>
      <c r="R25" s="10"/>
      <c r="S25" s="10"/>
    </row>
    <row r="26" ht="15.75" customHeight="1">
      <c r="A26" s="10"/>
      <c r="B26" s="10"/>
      <c r="C26" s="10" t="str">
        <f>IF(B26="","",IFERROR(VLOOKUP(B26,'仕入先マスタ'!$A:$B,2,FALSE),"未登録"))</f>
        <v/>
      </c>
      <c r="D26" s="10"/>
      <c r="E26" s="10"/>
      <c r="F26" s="11"/>
      <c r="G26" s="11"/>
      <c r="H26" s="10"/>
      <c r="I26" s="10"/>
      <c r="J26" s="10" t="str">
        <f>IF(A26="","",COUNTIF('発注明細'!$A:$A,A26))</f>
        <v/>
      </c>
      <c r="K26" s="12" t="str">
        <f>IF(A26="","",SUMIF('発注明細'!$A:$A,A26,'発注明細'!$J:$J))</f>
        <v/>
      </c>
      <c r="L26" s="12" t="str">
        <f t="shared" si="1"/>
        <v/>
      </c>
      <c r="M26" s="12" t="str">
        <f t="shared" si="2"/>
        <v/>
      </c>
      <c r="N26" s="12" t="str">
        <f>IF(A26="","",SUMIF('納品確認'!$C:$C,A26,'納品確認'!$J:$J))</f>
        <v/>
      </c>
      <c r="O26" s="12" t="str">
        <f t="shared" si="3"/>
        <v/>
      </c>
      <c r="P26" s="10" t="str">
        <f>IF(A26="","",IF(H26&lt;&gt;"承認済","承認待ち",IF(O26=0,"納品完了",IF(G26&lt;'ダッシュボード'!$B$4,"納期遅れ",IF(G26&lt;='ダッシュボード'!$B$4+7,"納期注意","進行中")))))</f>
        <v/>
      </c>
      <c r="Q26" s="11" t="str">
        <f t="shared" si="4"/>
        <v/>
      </c>
      <c r="R26" s="10"/>
      <c r="S26" s="10"/>
    </row>
    <row r="27" ht="15.75" customHeight="1">
      <c r="A27" s="10"/>
      <c r="B27" s="10"/>
      <c r="C27" s="10" t="str">
        <f>IF(B27="","",IFERROR(VLOOKUP(B27,'仕入先マスタ'!$A:$B,2,FALSE),"未登録"))</f>
        <v/>
      </c>
      <c r="D27" s="10"/>
      <c r="E27" s="10"/>
      <c r="F27" s="11"/>
      <c r="G27" s="11"/>
      <c r="H27" s="10"/>
      <c r="I27" s="10"/>
      <c r="J27" s="10" t="str">
        <f>IF(A27="","",COUNTIF('発注明細'!$A:$A,A27))</f>
        <v/>
      </c>
      <c r="K27" s="12" t="str">
        <f>IF(A27="","",SUMIF('発注明細'!$A:$A,A27,'発注明細'!$J:$J))</f>
        <v/>
      </c>
      <c r="L27" s="12" t="str">
        <f t="shared" si="1"/>
        <v/>
      </c>
      <c r="M27" s="12" t="str">
        <f t="shared" si="2"/>
        <v/>
      </c>
      <c r="N27" s="12" t="str">
        <f>IF(A27="","",SUMIF('納品確認'!$C:$C,A27,'納品確認'!$J:$J))</f>
        <v/>
      </c>
      <c r="O27" s="12" t="str">
        <f t="shared" si="3"/>
        <v/>
      </c>
      <c r="P27" s="10" t="str">
        <f>IF(A27="","",IF(H27&lt;&gt;"承認済","承認待ち",IF(O27=0,"納品完了",IF(G27&lt;'ダッシュボード'!$B$4,"納期遅れ",IF(G27&lt;='ダッシュボード'!$B$4+7,"納期注意","進行中")))))</f>
        <v/>
      </c>
      <c r="Q27" s="11" t="str">
        <f t="shared" si="4"/>
        <v/>
      </c>
      <c r="R27" s="10"/>
      <c r="S27" s="10"/>
    </row>
    <row r="28" ht="15.75" customHeight="1">
      <c r="A28" s="10"/>
      <c r="B28" s="10"/>
      <c r="C28" s="10" t="str">
        <f>IF(B28="","",IFERROR(VLOOKUP(B28,'仕入先マスタ'!$A:$B,2,FALSE),"未登録"))</f>
        <v/>
      </c>
      <c r="D28" s="10"/>
      <c r="E28" s="10"/>
      <c r="F28" s="11"/>
      <c r="G28" s="11"/>
      <c r="H28" s="10"/>
      <c r="I28" s="10"/>
      <c r="J28" s="10" t="str">
        <f>IF(A28="","",COUNTIF('発注明細'!$A:$A,A28))</f>
        <v/>
      </c>
      <c r="K28" s="12" t="str">
        <f>IF(A28="","",SUMIF('発注明細'!$A:$A,A28,'発注明細'!$J:$J))</f>
        <v/>
      </c>
      <c r="L28" s="12" t="str">
        <f t="shared" si="1"/>
        <v/>
      </c>
      <c r="M28" s="12" t="str">
        <f t="shared" si="2"/>
        <v/>
      </c>
      <c r="N28" s="12" t="str">
        <f>IF(A28="","",SUMIF('納品確認'!$C:$C,A28,'納品確認'!$J:$J))</f>
        <v/>
      </c>
      <c r="O28" s="12" t="str">
        <f t="shared" si="3"/>
        <v/>
      </c>
      <c r="P28" s="10" t="str">
        <f>IF(A28="","",IF(H28&lt;&gt;"承認済","承認待ち",IF(O28=0,"納品完了",IF(G28&lt;'ダッシュボード'!$B$4,"納期遅れ",IF(G28&lt;='ダッシュボード'!$B$4+7,"納期注意","進行中")))))</f>
        <v/>
      </c>
      <c r="Q28" s="11" t="str">
        <f t="shared" si="4"/>
        <v/>
      </c>
      <c r="R28" s="10"/>
      <c r="S28" s="10"/>
    </row>
    <row r="29" ht="15.75" customHeight="1">
      <c r="A29" s="10"/>
      <c r="B29" s="10"/>
      <c r="C29" s="10" t="str">
        <f>IF(B29="","",IFERROR(VLOOKUP(B29,'仕入先マスタ'!$A:$B,2,FALSE),"未登録"))</f>
        <v/>
      </c>
      <c r="D29" s="10"/>
      <c r="E29" s="10"/>
      <c r="F29" s="11"/>
      <c r="G29" s="11"/>
      <c r="H29" s="10"/>
      <c r="I29" s="10"/>
      <c r="J29" s="10" t="str">
        <f>IF(A29="","",COUNTIF('発注明細'!$A:$A,A29))</f>
        <v/>
      </c>
      <c r="K29" s="12" t="str">
        <f>IF(A29="","",SUMIF('発注明細'!$A:$A,A29,'発注明細'!$J:$J))</f>
        <v/>
      </c>
      <c r="L29" s="12" t="str">
        <f t="shared" si="1"/>
        <v/>
      </c>
      <c r="M29" s="12" t="str">
        <f t="shared" si="2"/>
        <v/>
      </c>
      <c r="N29" s="12" t="str">
        <f>IF(A29="","",SUMIF('納品確認'!$C:$C,A29,'納品確認'!$J:$J))</f>
        <v/>
      </c>
      <c r="O29" s="12" t="str">
        <f t="shared" si="3"/>
        <v/>
      </c>
      <c r="P29" s="10" t="str">
        <f>IF(A29="","",IF(H29&lt;&gt;"承認済","承認待ち",IF(O29=0,"納品完了",IF(G29&lt;'ダッシュボード'!$B$4,"納期遅れ",IF(G29&lt;='ダッシュボード'!$B$4+7,"納期注意","進行中")))))</f>
        <v/>
      </c>
      <c r="Q29" s="11" t="str">
        <f t="shared" si="4"/>
        <v/>
      </c>
      <c r="R29" s="10"/>
      <c r="S29" s="10"/>
    </row>
    <row r="30" ht="15.75" customHeight="1">
      <c r="A30" s="10"/>
      <c r="B30" s="10"/>
      <c r="C30" s="10" t="str">
        <f>IF(B30="","",IFERROR(VLOOKUP(B30,'仕入先マスタ'!$A:$B,2,FALSE),"未登録"))</f>
        <v/>
      </c>
      <c r="D30" s="10"/>
      <c r="E30" s="10"/>
      <c r="F30" s="11"/>
      <c r="G30" s="11"/>
      <c r="H30" s="10"/>
      <c r="I30" s="10"/>
      <c r="J30" s="10" t="str">
        <f>IF(A30="","",COUNTIF('発注明細'!$A:$A,A30))</f>
        <v/>
      </c>
      <c r="K30" s="12" t="str">
        <f>IF(A30="","",SUMIF('発注明細'!$A:$A,A30,'発注明細'!$J:$J))</f>
        <v/>
      </c>
      <c r="L30" s="12" t="str">
        <f t="shared" si="1"/>
        <v/>
      </c>
      <c r="M30" s="12" t="str">
        <f t="shared" si="2"/>
        <v/>
      </c>
      <c r="N30" s="12" t="str">
        <f>IF(A30="","",SUMIF('納品確認'!$C:$C,A30,'納品確認'!$J:$J))</f>
        <v/>
      </c>
      <c r="O30" s="12" t="str">
        <f t="shared" si="3"/>
        <v/>
      </c>
      <c r="P30" s="10" t="str">
        <f>IF(A30="","",IF(H30&lt;&gt;"承認済","承認待ち",IF(O30=0,"納品完了",IF(G30&lt;'ダッシュボード'!$B$4,"納期遅れ",IF(G30&lt;='ダッシュボード'!$B$4+7,"納期注意","進行中")))))</f>
        <v/>
      </c>
      <c r="Q30" s="11" t="str">
        <f t="shared" si="4"/>
        <v/>
      </c>
      <c r="R30" s="10"/>
      <c r="S30" s="10"/>
    </row>
    <row r="31" ht="15.75" customHeight="1">
      <c r="A31" s="10"/>
      <c r="B31" s="10"/>
      <c r="C31" s="10" t="str">
        <f>IF(B31="","",IFERROR(VLOOKUP(B31,'仕入先マスタ'!$A:$B,2,FALSE),"未登録"))</f>
        <v/>
      </c>
      <c r="D31" s="10"/>
      <c r="E31" s="10"/>
      <c r="F31" s="11"/>
      <c r="G31" s="11"/>
      <c r="H31" s="10"/>
      <c r="I31" s="10"/>
      <c r="J31" s="10" t="str">
        <f>IF(A31="","",COUNTIF('発注明細'!$A:$A,A31))</f>
        <v/>
      </c>
      <c r="K31" s="12" t="str">
        <f>IF(A31="","",SUMIF('発注明細'!$A:$A,A31,'発注明細'!$J:$J))</f>
        <v/>
      </c>
      <c r="L31" s="12" t="str">
        <f t="shared" si="1"/>
        <v/>
      </c>
      <c r="M31" s="12" t="str">
        <f t="shared" si="2"/>
        <v/>
      </c>
      <c r="N31" s="12" t="str">
        <f>IF(A31="","",SUMIF('納品確認'!$C:$C,A31,'納品確認'!$J:$J))</f>
        <v/>
      </c>
      <c r="O31" s="12" t="str">
        <f t="shared" si="3"/>
        <v/>
      </c>
      <c r="P31" s="10" t="str">
        <f>IF(A31="","",IF(H31&lt;&gt;"承認済","承認待ち",IF(O31=0,"納品完了",IF(G31&lt;'ダッシュボード'!$B$4,"納期遅れ",IF(G31&lt;='ダッシュボード'!$B$4+7,"納期注意","進行中")))))</f>
        <v/>
      </c>
      <c r="Q31" s="11" t="str">
        <f t="shared" si="4"/>
        <v/>
      </c>
      <c r="R31" s="10"/>
      <c r="S31" s="10"/>
    </row>
    <row r="32" ht="15.75" customHeight="1">
      <c r="A32" s="10"/>
      <c r="B32" s="10"/>
      <c r="C32" s="10" t="str">
        <f>IF(B32="","",IFERROR(VLOOKUP(B32,'仕入先マスタ'!$A:$B,2,FALSE),"未登録"))</f>
        <v/>
      </c>
      <c r="D32" s="10"/>
      <c r="E32" s="10"/>
      <c r="F32" s="11"/>
      <c r="G32" s="11"/>
      <c r="H32" s="10"/>
      <c r="I32" s="10"/>
      <c r="J32" s="10" t="str">
        <f>IF(A32="","",COUNTIF('発注明細'!$A:$A,A32))</f>
        <v/>
      </c>
      <c r="K32" s="12" t="str">
        <f>IF(A32="","",SUMIF('発注明細'!$A:$A,A32,'発注明細'!$J:$J))</f>
        <v/>
      </c>
      <c r="L32" s="12" t="str">
        <f t="shared" si="1"/>
        <v/>
      </c>
      <c r="M32" s="12" t="str">
        <f t="shared" si="2"/>
        <v/>
      </c>
      <c r="N32" s="12" t="str">
        <f>IF(A32="","",SUMIF('納品確認'!$C:$C,A32,'納品確認'!$J:$J))</f>
        <v/>
      </c>
      <c r="O32" s="12" t="str">
        <f t="shared" si="3"/>
        <v/>
      </c>
      <c r="P32" s="10" t="str">
        <f>IF(A32="","",IF(H32&lt;&gt;"承認済","承認待ち",IF(O32=0,"納品完了",IF(G32&lt;'ダッシュボード'!$B$4,"納期遅れ",IF(G32&lt;='ダッシュボード'!$B$4+7,"納期注意","進行中")))))</f>
        <v/>
      </c>
      <c r="Q32" s="11" t="str">
        <f t="shared" si="4"/>
        <v/>
      </c>
      <c r="R32" s="10"/>
      <c r="S32" s="10"/>
    </row>
    <row r="33" ht="15.75" customHeight="1">
      <c r="A33" s="10"/>
      <c r="B33" s="10"/>
      <c r="C33" s="10" t="str">
        <f>IF(B33="","",IFERROR(VLOOKUP(B33,'仕入先マスタ'!$A:$B,2,FALSE),"未登録"))</f>
        <v/>
      </c>
      <c r="D33" s="10"/>
      <c r="E33" s="10"/>
      <c r="F33" s="11"/>
      <c r="G33" s="11"/>
      <c r="H33" s="10"/>
      <c r="I33" s="10"/>
      <c r="J33" s="10" t="str">
        <f>IF(A33="","",COUNTIF('発注明細'!$A:$A,A33))</f>
        <v/>
      </c>
      <c r="K33" s="12" t="str">
        <f>IF(A33="","",SUMIF('発注明細'!$A:$A,A33,'発注明細'!$J:$J))</f>
        <v/>
      </c>
      <c r="L33" s="12" t="str">
        <f t="shared" si="1"/>
        <v/>
      </c>
      <c r="M33" s="12" t="str">
        <f t="shared" si="2"/>
        <v/>
      </c>
      <c r="N33" s="12" t="str">
        <f>IF(A33="","",SUMIF('納品確認'!$C:$C,A33,'納品確認'!$J:$J))</f>
        <v/>
      </c>
      <c r="O33" s="12" t="str">
        <f t="shared" si="3"/>
        <v/>
      </c>
      <c r="P33" s="10" t="str">
        <f>IF(A33="","",IF(H33&lt;&gt;"承認済","承認待ち",IF(O33=0,"納品完了",IF(G33&lt;'ダッシュボード'!$B$4,"納期遅れ",IF(G33&lt;='ダッシュボード'!$B$4+7,"納期注意","進行中")))))</f>
        <v/>
      </c>
      <c r="Q33" s="11" t="str">
        <f t="shared" si="4"/>
        <v/>
      </c>
      <c r="R33" s="10"/>
      <c r="S33" s="10"/>
    </row>
    <row r="34" ht="15.75" customHeight="1">
      <c r="A34" s="10"/>
      <c r="B34" s="10"/>
      <c r="C34" s="10" t="str">
        <f>IF(B34="","",IFERROR(VLOOKUP(B34,'仕入先マスタ'!$A:$B,2,FALSE),"未登録"))</f>
        <v/>
      </c>
      <c r="D34" s="10"/>
      <c r="E34" s="10"/>
      <c r="F34" s="11"/>
      <c r="G34" s="11"/>
      <c r="H34" s="10"/>
      <c r="I34" s="10"/>
      <c r="J34" s="10" t="str">
        <f>IF(A34="","",COUNTIF('発注明細'!$A:$A,A34))</f>
        <v/>
      </c>
      <c r="K34" s="12" t="str">
        <f>IF(A34="","",SUMIF('発注明細'!$A:$A,A34,'発注明細'!$J:$J))</f>
        <v/>
      </c>
      <c r="L34" s="12" t="str">
        <f t="shared" si="1"/>
        <v/>
      </c>
      <c r="M34" s="12" t="str">
        <f t="shared" si="2"/>
        <v/>
      </c>
      <c r="N34" s="12" t="str">
        <f>IF(A34="","",SUMIF('納品確認'!$C:$C,A34,'納品確認'!$J:$J))</f>
        <v/>
      </c>
      <c r="O34" s="12" t="str">
        <f t="shared" si="3"/>
        <v/>
      </c>
      <c r="P34" s="10" t="str">
        <f>IF(A34="","",IF(H34&lt;&gt;"承認済","承認待ち",IF(O34=0,"納品完了",IF(G34&lt;'ダッシュボード'!$B$4,"納期遅れ",IF(G34&lt;='ダッシュボード'!$B$4+7,"納期注意","進行中")))))</f>
        <v/>
      </c>
      <c r="Q34" s="11" t="str">
        <f t="shared" si="4"/>
        <v/>
      </c>
      <c r="R34" s="10"/>
      <c r="S34" s="10"/>
    </row>
    <row r="35" ht="15.75" customHeight="1">
      <c r="A35" s="10"/>
      <c r="B35" s="10"/>
      <c r="C35" s="10" t="str">
        <f>IF(B35="","",IFERROR(VLOOKUP(B35,'仕入先マスタ'!$A:$B,2,FALSE),"未登録"))</f>
        <v/>
      </c>
      <c r="D35" s="10"/>
      <c r="E35" s="10"/>
      <c r="F35" s="11"/>
      <c r="G35" s="11"/>
      <c r="H35" s="10"/>
      <c r="I35" s="10"/>
      <c r="J35" s="10" t="str">
        <f>IF(A35="","",COUNTIF('発注明細'!$A:$A,A35))</f>
        <v/>
      </c>
      <c r="K35" s="12" t="str">
        <f>IF(A35="","",SUMIF('発注明細'!$A:$A,A35,'発注明細'!$J:$J))</f>
        <v/>
      </c>
      <c r="L35" s="12" t="str">
        <f t="shared" si="1"/>
        <v/>
      </c>
      <c r="M35" s="12" t="str">
        <f t="shared" si="2"/>
        <v/>
      </c>
      <c r="N35" s="12" t="str">
        <f>IF(A35="","",SUMIF('納品確認'!$C:$C,A35,'納品確認'!$J:$J))</f>
        <v/>
      </c>
      <c r="O35" s="12" t="str">
        <f t="shared" si="3"/>
        <v/>
      </c>
      <c r="P35" s="10" t="str">
        <f>IF(A35="","",IF(H35&lt;&gt;"承認済","承認待ち",IF(O35=0,"納品完了",IF(G35&lt;'ダッシュボード'!$B$4,"納期遅れ",IF(G35&lt;='ダッシュボード'!$B$4+7,"納期注意","進行中")))))</f>
        <v/>
      </c>
      <c r="Q35" s="11" t="str">
        <f t="shared" si="4"/>
        <v/>
      </c>
      <c r="R35" s="10"/>
      <c r="S35" s="10"/>
    </row>
    <row r="36" ht="15.75" customHeight="1">
      <c r="A36" s="10"/>
      <c r="B36" s="10"/>
      <c r="C36" s="10" t="str">
        <f>IF(B36="","",IFERROR(VLOOKUP(B36,'仕入先マスタ'!$A:$B,2,FALSE),"未登録"))</f>
        <v/>
      </c>
      <c r="D36" s="10"/>
      <c r="E36" s="10"/>
      <c r="F36" s="11"/>
      <c r="G36" s="11"/>
      <c r="H36" s="10"/>
      <c r="I36" s="10"/>
      <c r="J36" s="10" t="str">
        <f>IF(A36="","",COUNTIF('発注明細'!$A:$A,A36))</f>
        <v/>
      </c>
      <c r="K36" s="12" t="str">
        <f>IF(A36="","",SUMIF('発注明細'!$A:$A,A36,'発注明細'!$J:$J))</f>
        <v/>
      </c>
      <c r="L36" s="12" t="str">
        <f t="shared" si="1"/>
        <v/>
      </c>
      <c r="M36" s="12" t="str">
        <f t="shared" si="2"/>
        <v/>
      </c>
      <c r="N36" s="12" t="str">
        <f>IF(A36="","",SUMIF('納品確認'!$C:$C,A36,'納品確認'!$J:$J))</f>
        <v/>
      </c>
      <c r="O36" s="12" t="str">
        <f t="shared" si="3"/>
        <v/>
      </c>
      <c r="P36" s="10" t="str">
        <f>IF(A36="","",IF(H36&lt;&gt;"承認済","承認待ち",IF(O36=0,"納品完了",IF(G36&lt;'ダッシュボード'!$B$4,"納期遅れ",IF(G36&lt;='ダッシュボード'!$B$4+7,"納期注意","進行中")))))</f>
        <v/>
      </c>
      <c r="Q36" s="11" t="str">
        <f t="shared" si="4"/>
        <v/>
      </c>
      <c r="R36" s="10"/>
      <c r="S36" s="10"/>
    </row>
    <row r="37" ht="15.75" customHeight="1">
      <c r="A37" s="10"/>
      <c r="B37" s="10"/>
      <c r="C37" s="10" t="str">
        <f>IF(B37="","",IFERROR(VLOOKUP(B37,'仕入先マスタ'!$A:$B,2,FALSE),"未登録"))</f>
        <v/>
      </c>
      <c r="D37" s="10"/>
      <c r="E37" s="10"/>
      <c r="F37" s="11"/>
      <c r="G37" s="11"/>
      <c r="H37" s="10"/>
      <c r="I37" s="10"/>
      <c r="J37" s="10" t="str">
        <f>IF(A37="","",COUNTIF('発注明細'!$A:$A,A37))</f>
        <v/>
      </c>
      <c r="K37" s="12" t="str">
        <f>IF(A37="","",SUMIF('発注明細'!$A:$A,A37,'発注明細'!$J:$J))</f>
        <v/>
      </c>
      <c r="L37" s="12" t="str">
        <f t="shared" si="1"/>
        <v/>
      </c>
      <c r="M37" s="12" t="str">
        <f t="shared" si="2"/>
        <v/>
      </c>
      <c r="N37" s="12" t="str">
        <f>IF(A37="","",SUMIF('納品確認'!$C:$C,A37,'納品確認'!$J:$J))</f>
        <v/>
      </c>
      <c r="O37" s="12" t="str">
        <f t="shared" si="3"/>
        <v/>
      </c>
      <c r="P37" s="10" t="str">
        <f>IF(A37="","",IF(H37&lt;&gt;"承認済","承認待ち",IF(O37=0,"納品完了",IF(G37&lt;'ダッシュボード'!$B$4,"納期遅れ",IF(G37&lt;='ダッシュボード'!$B$4+7,"納期注意","進行中")))))</f>
        <v/>
      </c>
      <c r="Q37" s="11" t="str">
        <f t="shared" si="4"/>
        <v/>
      </c>
      <c r="R37" s="10"/>
      <c r="S37" s="10"/>
    </row>
    <row r="38" ht="15.75" customHeight="1">
      <c r="A38" s="10"/>
      <c r="B38" s="10"/>
      <c r="C38" s="10" t="str">
        <f>IF(B38="","",IFERROR(VLOOKUP(B38,'仕入先マスタ'!$A:$B,2,FALSE),"未登録"))</f>
        <v/>
      </c>
      <c r="D38" s="10"/>
      <c r="E38" s="10"/>
      <c r="F38" s="11"/>
      <c r="G38" s="11"/>
      <c r="H38" s="10"/>
      <c r="I38" s="10"/>
      <c r="J38" s="10" t="str">
        <f>IF(A38="","",COUNTIF('発注明細'!$A:$A,A38))</f>
        <v/>
      </c>
      <c r="K38" s="12" t="str">
        <f>IF(A38="","",SUMIF('発注明細'!$A:$A,A38,'発注明細'!$J:$J))</f>
        <v/>
      </c>
      <c r="L38" s="12" t="str">
        <f t="shared" si="1"/>
        <v/>
      </c>
      <c r="M38" s="12" t="str">
        <f t="shared" si="2"/>
        <v/>
      </c>
      <c r="N38" s="12" t="str">
        <f>IF(A38="","",SUMIF('納品確認'!$C:$C,A38,'納品確認'!$J:$J))</f>
        <v/>
      </c>
      <c r="O38" s="12" t="str">
        <f t="shared" si="3"/>
        <v/>
      </c>
      <c r="P38" s="10" t="str">
        <f>IF(A38="","",IF(H38&lt;&gt;"承認済","承認待ち",IF(O38=0,"納品完了",IF(G38&lt;'ダッシュボード'!$B$4,"納期遅れ",IF(G38&lt;='ダッシュボード'!$B$4+7,"納期注意","進行中")))))</f>
        <v/>
      </c>
      <c r="Q38" s="11" t="str">
        <f t="shared" si="4"/>
        <v/>
      </c>
      <c r="R38" s="10"/>
      <c r="S38" s="10"/>
    </row>
    <row r="39" ht="15.75" customHeight="1">
      <c r="A39" s="10"/>
      <c r="B39" s="10"/>
      <c r="C39" s="10" t="str">
        <f>IF(B39="","",IFERROR(VLOOKUP(B39,'仕入先マスタ'!$A:$B,2,FALSE),"未登録"))</f>
        <v/>
      </c>
      <c r="D39" s="10"/>
      <c r="E39" s="10"/>
      <c r="F39" s="11"/>
      <c r="G39" s="11"/>
      <c r="H39" s="10"/>
      <c r="I39" s="10"/>
      <c r="J39" s="10" t="str">
        <f>IF(A39="","",COUNTIF('発注明細'!$A:$A,A39))</f>
        <v/>
      </c>
      <c r="K39" s="12" t="str">
        <f>IF(A39="","",SUMIF('発注明細'!$A:$A,A39,'発注明細'!$J:$J))</f>
        <v/>
      </c>
      <c r="L39" s="12" t="str">
        <f t="shared" si="1"/>
        <v/>
      </c>
      <c r="M39" s="12" t="str">
        <f t="shared" si="2"/>
        <v/>
      </c>
      <c r="N39" s="12" t="str">
        <f>IF(A39="","",SUMIF('納品確認'!$C:$C,A39,'納品確認'!$J:$J))</f>
        <v/>
      </c>
      <c r="O39" s="12" t="str">
        <f t="shared" si="3"/>
        <v/>
      </c>
      <c r="P39" s="10" t="str">
        <f>IF(A39="","",IF(H39&lt;&gt;"承認済","承認待ち",IF(O39=0,"納品完了",IF(G39&lt;'ダッシュボード'!$B$4,"納期遅れ",IF(G39&lt;='ダッシュボード'!$B$4+7,"納期注意","進行中")))))</f>
        <v/>
      </c>
      <c r="Q39" s="11" t="str">
        <f t="shared" si="4"/>
        <v/>
      </c>
      <c r="R39" s="10"/>
      <c r="S39" s="10"/>
    </row>
    <row r="40" ht="15.75" customHeight="1">
      <c r="A40" s="10"/>
      <c r="B40" s="10"/>
      <c r="C40" s="10" t="str">
        <f>IF(B40="","",IFERROR(VLOOKUP(B40,'仕入先マスタ'!$A:$B,2,FALSE),"未登録"))</f>
        <v/>
      </c>
      <c r="D40" s="10"/>
      <c r="E40" s="10"/>
      <c r="F40" s="11"/>
      <c r="G40" s="11"/>
      <c r="H40" s="10"/>
      <c r="I40" s="10"/>
      <c r="J40" s="10" t="str">
        <f>IF(A40="","",COUNTIF('発注明細'!$A:$A,A40))</f>
        <v/>
      </c>
      <c r="K40" s="12" t="str">
        <f>IF(A40="","",SUMIF('発注明細'!$A:$A,A40,'発注明細'!$J:$J))</f>
        <v/>
      </c>
      <c r="L40" s="12" t="str">
        <f t="shared" si="1"/>
        <v/>
      </c>
      <c r="M40" s="12" t="str">
        <f t="shared" si="2"/>
        <v/>
      </c>
      <c r="N40" s="12" t="str">
        <f>IF(A40="","",SUMIF('納品確認'!$C:$C,A40,'納品確認'!$J:$J))</f>
        <v/>
      </c>
      <c r="O40" s="12" t="str">
        <f t="shared" si="3"/>
        <v/>
      </c>
      <c r="P40" s="10" t="str">
        <f>IF(A40="","",IF(H40&lt;&gt;"承認済","承認待ち",IF(O40=0,"納品完了",IF(G40&lt;'ダッシュボード'!$B$4,"納期遅れ",IF(G40&lt;='ダッシュボード'!$B$4+7,"納期注意","進行中")))))</f>
        <v/>
      </c>
      <c r="Q40" s="11" t="str">
        <f t="shared" si="4"/>
        <v/>
      </c>
      <c r="R40" s="10"/>
      <c r="S40" s="10"/>
    </row>
    <row r="41" ht="15.75" customHeight="1">
      <c r="A41" s="10"/>
      <c r="B41" s="10"/>
      <c r="C41" s="10" t="str">
        <f>IF(B41="","",IFERROR(VLOOKUP(B41,'仕入先マスタ'!$A:$B,2,FALSE),"未登録"))</f>
        <v/>
      </c>
      <c r="D41" s="10"/>
      <c r="E41" s="10"/>
      <c r="F41" s="11"/>
      <c r="G41" s="11"/>
      <c r="H41" s="10"/>
      <c r="I41" s="10"/>
      <c r="J41" s="10" t="str">
        <f>IF(A41="","",COUNTIF('発注明細'!$A:$A,A41))</f>
        <v/>
      </c>
      <c r="K41" s="12" t="str">
        <f>IF(A41="","",SUMIF('発注明細'!$A:$A,A41,'発注明細'!$J:$J))</f>
        <v/>
      </c>
      <c r="L41" s="12" t="str">
        <f t="shared" si="1"/>
        <v/>
      </c>
      <c r="M41" s="12" t="str">
        <f t="shared" si="2"/>
        <v/>
      </c>
      <c r="N41" s="12" t="str">
        <f>IF(A41="","",SUMIF('納品確認'!$C:$C,A41,'納品確認'!$J:$J))</f>
        <v/>
      </c>
      <c r="O41" s="12" t="str">
        <f t="shared" si="3"/>
        <v/>
      </c>
      <c r="P41" s="10" t="str">
        <f>IF(A41="","",IF(H41&lt;&gt;"承認済","承認待ち",IF(O41=0,"納品完了",IF(G41&lt;'ダッシュボード'!$B$4,"納期遅れ",IF(G41&lt;='ダッシュボード'!$B$4+7,"納期注意","進行中")))))</f>
        <v/>
      </c>
      <c r="Q41" s="11" t="str">
        <f t="shared" si="4"/>
        <v/>
      </c>
      <c r="R41" s="10"/>
      <c r="S41" s="10"/>
    </row>
    <row r="42" ht="15.75" customHeight="1">
      <c r="A42" s="10"/>
      <c r="B42" s="10"/>
      <c r="C42" s="10" t="str">
        <f>IF(B42="","",IFERROR(VLOOKUP(B42,'仕入先マスタ'!$A:$B,2,FALSE),"未登録"))</f>
        <v/>
      </c>
      <c r="D42" s="10"/>
      <c r="E42" s="10"/>
      <c r="F42" s="11"/>
      <c r="G42" s="11"/>
      <c r="H42" s="10"/>
      <c r="I42" s="10"/>
      <c r="J42" s="10" t="str">
        <f>IF(A42="","",COUNTIF('発注明細'!$A:$A,A42))</f>
        <v/>
      </c>
      <c r="K42" s="12" t="str">
        <f>IF(A42="","",SUMIF('発注明細'!$A:$A,A42,'発注明細'!$J:$J))</f>
        <v/>
      </c>
      <c r="L42" s="12" t="str">
        <f t="shared" si="1"/>
        <v/>
      </c>
      <c r="M42" s="12" t="str">
        <f t="shared" si="2"/>
        <v/>
      </c>
      <c r="N42" s="12" t="str">
        <f>IF(A42="","",SUMIF('納品確認'!$C:$C,A42,'納品確認'!$J:$J))</f>
        <v/>
      </c>
      <c r="O42" s="12" t="str">
        <f t="shared" si="3"/>
        <v/>
      </c>
      <c r="P42" s="10" t="str">
        <f>IF(A42="","",IF(H42&lt;&gt;"承認済","承認待ち",IF(O42=0,"納品完了",IF(G42&lt;'ダッシュボード'!$B$4,"納期遅れ",IF(G42&lt;='ダッシュボード'!$B$4+7,"納期注意","進行中")))))</f>
        <v/>
      </c>
      <c r="Q42" s="11" t="str">
        <f t="shared" si="4"/>
        <v/>
      </c>
      <c r="R42" s="10"/>
      <c r="S42" s="10"/>
    </row>
    <row r="43" ht="15.75" customHeight="1">
      <c r="A43" s="10"/>
      <c r="B43" s="10"/>
      <c r="C43" s="10" t="str">
        <f>IF(B43="","",IFERROR(VLOOKUP(B43,'仕入先マスタ'!$A:$B,2,FALSE),"未登録"))</f>
        <v/>
      </c>
      <c r="D43" s="10"/>
      <c r="E43" s="10"/>
      <c r="F43" s="11"/>
      <c r="G43" s="11"/>
      <c r="H43" s="10"/>
      <c r="I43" s="10"/>
      <c r="J43" s="10" t="str">
        <f>IF(A43="","",COUNTIF('発注明細'!$A:$A,A43))</f>
        <v/>
      </c>
      <c r="K43" s="12" t="str">
        <f>IF(A43="","",SUMIF('発注明細'!$A:$A,A43,'発注明細'!$J:$J))</f>
        <v/>
      </c>
      <c r="L43" s="12" t="str">
        <f t="shared" si="1"/>
        <v/>
      </c>
      <c r="M43" s="12" t="str">
        <f t="shared" si="2"/>
        <v/>
      </c>
      <c r="N43" s="12" t="str">
        <f>IF(A43="","",SUMIF('納品確認'!$C:$C,A43,'納品確認'!$J:$J))</f>
        <v/>
      </c>
      <c r="O43" s="12" t="str">
        <f t="shared" si="3"/>
        <v/>
      </c>
      <c r="P43" s="10" t="str">
        <f>IF(A43="","",IF(H43&lt;&gt;"承認済","承認待ち",IF(O43=0,"納品完了",IF(G43&lt;'ダッシュボード'!$B$4,"納期遅れ",IF(G43&lt;='ダッシュボード'!$B$4+7,"納期注意","進行中")))))</f>
        <v/>
      </c>
      <c r="Q43" s="11" t="str">
        <f t="shared" si="4"/>
        <v/>
      </c>
      <c r="R43" s="10"/>
      <c r="S43" s="10"/>
    </row>
    <row r="44" ht="15.75" customHeight="1">
      <c r="A44" s="10"/>
      <c r="B44" s="10"/>
      <c r="C44" s="10" t="str">
        <f>IF(B44="","",IFERROR(VLOOKUP(B44,'仕入先マスタ'!$A:$B,2,FALSE),"未登録"))</f>
        <v/>
      </c>
      <c r="D44" s="10"/>
      <c r="E44" s="10"/>
      <c r="F44" s="11"/>
      <c r="G44" s="11"/>
      <c r="H44" s="10"/>
      <c r="I44" s="10"/>
      <c r="J44" s="10" t="str">
        <f>IF(A44="","",COUNTIF('発注明細'!$A:$A,A44))</f>
        <v/>
      </c>
      <c r="K44" s="12" t="str">
        <f>IF(A44="","",SUMIF('発注明細'!$A:$A,A44,'発注明細'!$J:$J))</f>
        <v/>
      </c>
      <c r="L44" s="12" t="str">
        <f t="shared" si="1"/>
        <v/>
      </c>
      <c r="M44" s="12" t="str">
        <f t="shared" si="2"/>
        <v/>
      </c>
      <c r="N44" s="12" t="str">
        <f>IF(A44="","",SUMIF('納品確認'!$C:$C,A44,'納品確認'!$J:$J))</f>
        <v/>
      </c>
      <c r="O44" s="12" t="str">
        <f t="shared" si="3"/>
        <v/>
      </c>
      <c r="P44" s="10" t="str">
        <f>IF(A44="","",IF(H44&lt;&gt;"承認済","承認待ち",IF(O44=0,"納品完了",IF(G44&lt;'ダッシュボード'!$B$4,"納期遅れ",IF(G44&lt;='ダッシュボード'!$B$4+7,"納期注意","進行中")))))</f>
        <v/>
      </c>
      <c r="Q44" s="11" t="str">
        <f t="shared" si="4"/>
        <v/>
      </c>
      <c r="R44" s="10"/>
      <c r="S44" s="10"/>
    </row>
    <row r="45" ht="15.75" customHeight="1">
      <c r="A45" s="10"/>
      <c r="B45" s="10"/>
      <c r="C45" s="10" t="str">
        <f>IF(B45="","",IFERROR(VLOOKUP(B45,'仕入先マスタ'!$A:$B,2,FALSE),"未登録"))</f>
        <v/>
      </c>
      <c r="D45" s="10"/>
      <c r="E45" s="10"/>
      <c r="F45" s="11"/>
      <c r="G45" s="11"/>
      <c r="H45" s="10"/>
      <c r="I45" s="10"/>
      <c r="J45" s="10" t="str">
        <f>IF(A45="","",COUNTIF('発注明細'!$A:$A,A45))</f>
        <v/>
      </c>
      <c r="K45" s="12" t="str">
        <f>IF(A45="","",SUMIF('発注明細'!$A:$A,A45,'発注明細'!$J:$J))</f>
        <v/>
      </c>
      <c r="L45" s="12" t="str">
        <f t="shared" si="1"/>
        <v/>
      </c>
      <c r="M45" s="12" t="str">
        <f t="shared" si="2"/>
        <v/>
      </c>
      <c r="N45" s="12" t="str">
        <f>IF(A45="","",SUMIF('納品確認'!$C:$C,A45,'納品確認'!$J:$J))</f>
        <v/>
      </c>
      <c r="O45" s="12" t="str">
        <f t="shared" si="3"/>
        <v/>
      </c>
      <c r="P45" s="10" t="str">
        <f>IF(A45="","",IF(H45&lt;&gt;"承認済","承認待ち",IF(O45=0,"納品完了",IF(G45&lt;'ダッシュボード'!$B$4,"納期遅れ",IF(G45&lt;='ダッシュボード'!$B$4+7,"納期注意","進行中")))))</f>
        <v/>
      </c>
      <c r="Q45" s="11" t="str">
        <f t="shared" si="4"/>
        <v/>
      </c>
      <c r="R45" s="10"/>
      <c r="S45" s="10"/>
    </row>
    <row r="46" ht="15.75" customHeight="1">
      <c r="A46" s="10"/>
      <c r="B46" s="10"/>
      <c r="C46" s="10" t="str">
        <f>IF(B46="","",IFERROR(VLOOKUP(B46,'仕入先マスタ'!$A:$B,2,FALSE),"未登録"))</f>
        <v/>
      </c>
      <c r="D46" s="10"/>
      <c r="E46" s="10"/>
      <c r="F46" s="11"/>
      <c r="G46" s="11"/>
      <c r="H46" s="10"/>
      <c r="I46" s="10"/>
      <c r="J46" s="10" t="str">
        <f>IF(A46="","",COUNTIF('発注明細'!$A:$A,A46))</f>
        <v/>
      </c>
      <c r="K46" s="12" t="str">
        <f>IF(A46="","",SUMIF('発注明細'!$A:$A,A46,'発注明細'!$J:$J))</f>
        <v/>
      </c>
      <c r="L46" s="12" t="str">
        <f t="shared" si="1"/>
        <v/>
      </c>
      <c r="M46" s="12" t="str">
        <f t="shared" si="2"/>
        <v/>
      </c>
      <c r="N46" s="12" t="str">
        <f>IF(A46="","",SUMIF('納品確認'!$C:$C,A46,'納品確認'!$J:$J))</f>
        <v/>
      </c>
      <c r="O46" s="12" t="str">
        <f t="shared" si="3"/>
        <v/>
      </c>
      <c r="P46" s="10" t="str">
        <f>IF(A46="","",IF(H46&lt;&gt;"承認済","承認待ち",IF(O46=0,"納品完了",IF(G46&lt;'ダッシュボード'!$B$4,"納期遅れ",IF(G46&lt;='ダッシュボード'!$B$4+7,"納期注意","進行中")))))</f>
        <v/>
      </c>
      <c r="Q46" s="11" t="str">
        <f t="shared" si="4"/>
        <v/>
      </c>
      <c r="R46" s="10"/>
      <c r="S46" s="10"/>
    </row>
    <row r="47" ht="15.75" customHeight="1">
      <c r="A47" s="10"/>
      <c r="B47" s="10"/>
      <c r="C47" s="10" t="str">
        <f>IF(B47="","",IFERROR(VLOOKUP(B47,'仕入先マスタ'!$A:$B,2,FALSE),"未登録"))</f>
        <v/>
      </c>
      <c r="D47" s="10"/>
      <c r="E47" s="10"/>
      <c r="F47" s="11"/>
      <c r="G47" s="11"/>
      <c r="H47" s="10"/>
      <c r="I47" s="10"/>
      <c r="J47" s="10" t="str">
        <f>IF(A47="","",COUNTIF('発注明細'!$A:$A,A47))</f>
        <v/>
      </c>
      <c r="K47" s="12" t="str">
        <f>IF(A47="","",SUMIF('発注明細'!$A:$A,A47,'発注明細'!$J:$J))</f>
        <v/>
      </c>
      <c r="L47" s="12" t="str">
        <f t="shared" si="1"/>
        <v/>
      </c>
      <c r="M47" s="12" t="str">
        <f t="shared" si="2"/>
        <v/>
      </c>
      <c r="N47" s="12" t="str">
        <f>IF(A47="","",SUMIF('納品確認'!$C:$C,A47,'納品確認'!$J:$J))</f>
        <v/>
      </c>
      <c r="O47" s="12" t="str">
        <f t="shared" si="3"/>
        <v/>
      </c>
      <c r="P47" s="10" t="str">
        <f>IF(A47="","",IF(H47&lt;&gt;"承認済","承認待ち",IF(O47=0,"納品完了",IF(G47&lt;'ダッシュボード'!$B$4,"納期遅れ",IF(G47&lt;='ダッシュボード'!$B$4+7,"納期注意","進行中")))))</f>
        <v/>
      </c>
      <c r="Q47" s="11" t="str">
        <f t="shared" si="4"/>
        <v/>
      </c>
      <c r="R47" s="10"/>
      <c r="S47" s="10"/>
    </row>
    <row r="48" ht="15.75" customHeight="1">
      <c r="A48" s="10"/>
      <c r="B48" s="10"/>
      <c r="C48" s="10" t="str">
        <f>IF(B48="","",IFERROR(VLOOKUP(B48,'仕入先マスタ'!$A:$B,2,FALSE),"未登録"))</f>
        <v/>
      </c>
      <c r="D48" s="10"/>
      <c r="E48" s="10"/>
      <c r="F48" s="11"/>
      <c r="G48" s="11"/>
      <c r="H48" s="10"/>
      <c r="I48" s="10"/>
      <c r="J48" s="10" t="str">
        <f>IF(A48="","",COUNTIF('発注明細'!$A:$A,A48))</f>
        <v/>
      </c>
      <c r="K48" s="12" t="str">
        <f>IF(A48="","",SUMIF('発注明細'!$A:$A,A48,'発注明細'!$J:$J))</f>
        <v/>
      </c>
      <c r="L48" s="12" t="str">
        <f t="shared" si="1"/>
        <v/>
      </c>
      <c r="M48" s="12" t="str">
        <f t="shared" si="2"/>
        <v/>
      </c>
      <c r="N48" s="12" t="str">
        <f>IF(A48="","",SUMIF('納品確認'!$C:$C,A48,'納品確認'!$J:$J))</f>
        <v/>
      </c>
      <c r="O48" s="12" t="str">
        <f t="shared" si="3"/>
        <v/>
      </c>
      <c r="P48" s="10" t="str">
        <f>IF(A48="","",IF(H48&lt;&gt;"承認済","承認待ち",IF(O48=0,"納品完了",IF(G48&lt;'ダッシュボード'!$B$4,"納期遅れ",IF(G48&lt;='ダッシュボード'!$B$4+7,"納期注意","進行中")))))</f>
        <v/>
      </c>
      <c r="Q48" s="11" t="str">
        <f t="shared" si="4"/>
        <v/>
      </c>
      <c r="R48" s="10"/>
      <c r="S48" s="10"/>
    </row>
    <row r="49" ht="15.75" customHeight="1">
      <c r="A49" s="10"/>
      <c r="B49" s="10"/>
      <c r="C49" s="10" t="str">
        <f>IF(B49="","",IFERROR(VLOOKUP(B49,'仕入先マスタ'!$A:$B,2,FALSE),"未登録"))</f>
        <v/>
      </c>
      <c r="D49" s="10"/>
      <c r="E49" s="10"/>
      <c r="F49" s="11"/>
      <c r="G49" s="11"/>
      <c r="H49" s="10"/>
      <c r="I49" s="10"/>
      <c r="J49" s="10" t="str">
        <f>IF(A49="","",COUNTIF('発注明細'!$A:$A,A49))</f>
        <v/>
      </c>
      <c r="K49" s="12" t="str">
        <f>IF(A49="","",SUMIF('発注明細'!$A:$A,A49,'発注明細'!$J:$J))</f>
        <v/>
      </c>
      <c r="L49" s="12" t="str">
        <f t="shared" si="1"/>
        <v/>
      </c>
      <c r="M49" s="12" t="str">
        <f t="shared" si="2"/>
        <v/>
      </c>
      <c r="N49" s="12" t="str">
        <f>IF(A49="","",SUMIF('納品確認'!$C:$C,A49,'納品確認'!$J:$J))</f>
        <v/>
      </c>
      <c r="O49" s="12" t="str">
        <f t="shared" si="3"/>
        <v/>
      </c>
      <c r="P49" s="10" t="str">
        <f>IF(A49="","",IF(H49&lt;&gt;"承認済","承認待ち",IF(O49=0,"納品完了",IF(G49&lt;'ダッシュボード'!$B$4,"納期遅れ",IF(G49&lt;='ダッシュボード'!$B$4+7,"納期注意","進行中")))))</f>
        <v/>
      </c>
      <c r="Q49" s="11" t="str">
        <f t="shared" si="4"/>
        <v/>
      </c>
      <c r="R49" s="10"/>
      <c r="S49" s="10"/>
    </row>
    <row r="50" ht="15.75" customHeight="1">
      <c r="A50" s="10"/>
      <c r="B50" s="10"/>
      <c r="C50" s="10" t="str">
        <f>IF(B50="","",IFERROR(VLOOKUP(B50,'仕入先マスタ'!$A:$B,2,FALSE),"未登録"))</f>
        <v/>
      </c>
      <c r="D50" s="10"/>
      <c r="E50" s="10"/>
      <c r="F50" s="11"/>
      <c r="G50" s="11"/>
      <c r="H50" s="10"/>
      <c r="I50" s="10"/>
      <c r="J50" s="10" t="str">
        <f>IF(A50="","",COUNTIF('発注明細'!$A:$A,A50))</f>
        <v/>
      </c>
      <c r="K50" s="12" t="str">
        <f>IF(A50="","",SUMIF('発注明細'!$A:$A,A50,'発注明細'!$J:$J))</f>
        <v/>
      </c>
      <c r="L50" s="12" t="str">
        <f t="shared" si="1"/>
        <v/>
      </c>
      <c r="M50" s="12" t="str">
        <f t="shared" si="2"/>
        <v/>
      </c>
      <c r="N50" s="12" t="str">
        <f>IF(A50="","",SUMIF('納品確認'!$C:$C,A50,'納品確認'!$J:$J))</f>
        <v/>
      </c>
      <c r="O50" s="12" t="str">
        <f t="shared" si="3"/>
        <v/>
      </c>
      <c r="P50" s="10" t="str">
        <f>IF(A50="","",IF(H50&lt;&gt;"承認済","承認待ち",IF(O50=0,"納品完了",IF(G50&lt;'ダッシュボード'!$B$4,"納期遅れ",IF(G50&lt;='ダッシュボード'!$B$4+7,"納期注意","進行中")))))</f>
        <v/>
      </c>
      <c r="Q50" s="11" t="str">
        <f t="shared" si="4"/>
        <v/>
      </c>
      <c r="R50" s="10"/>
      <c r="S50" s="10"/>
    </row>
    <row r="51" ht="15.75" customHeight="1">
      <c r="A51" s="10"/>
      <c r="B51" s="10"/>
      <c r="C51" s="10" t="str">
        <f>IF(B51="","",IFERROR(VLOOKUP(B51,'仕入先マスタ'!$A:$B,2,FALSE),"未登録"))</f>
        <v/>
      </c>
      <c r="D51" s="10"/>
      <c r="E51" s="10"/>
      <c r="F51" s="11"/>
      <c r="G51" s="11"/>
      <c r="H51" s="10"/>
      <c r="I51" s="10"/>
      <c r="J51" s="10" t="str">
        <f>IF(A51="","",COUNTIF('発注明細'!$A:$A,A51))</f>
        <v/>
      </c>
      <c r="K51" s="12" t="str">
        <f>IF(A51="","",SUMIF('発注明細'!$A:$A,A51,'発注明細'!$J:$J))</f>
        <v/>
      </c>
      <c r="L51" s="12" t="str">
        <f t="shared" si="1"/>
        <v/>
      </c>
      <c r="M51" s="12" t="str">
        <f t="shared" si="2"/>
        <v/>
      </c>
      <c r="N51" s="12" t="str">
        <f>IF(A51="","",SUMIF('納品確認'!$C:$C,A51,'納品確認'!$J:$J))</f>
        <v/>
      </c>
      <c r="O51" s="12" t="str">
        <f t="shared" si="3"/>
        <v/>
      </c>
      <c r="P51" s="10" t="str">
        <f>IF(A51="","",IF(H51&lt;&gt;"承認済","承認待ち",IF(O51=0,"納品完了",IF(G51&lt;'ダッシュボード'!$B$4,"納期遅れ",IF(G51&lt;='ダッシュボード'!$B$4+7,"納期注意","進行中")))))</f>
        <v/>
      </c>
      <c r="Q51" s="11" t="str">
        <f t="shared" si="4"/>
        <v/>
      </c>
      <c r="R51" s="10"/>
      <c r="S51" s="10"/>
    </row>
    <row r="52" ht="15.75" customHeight="1">
      <c r="A52" s="10"/>
      <c r="B52" s="10"/>
      <c r="C52" s="10" t="str">
        <f>IF(B52="","",IFERROR(VLOOKUP(B52,'仕入先マスタ'!$A:$B,2,FALSE),"未登録"))</f>
        <v/>
      </c>
      <c r="D52" s="10"/>
      <c r="E52" s="10"/>
      <c r="F52" s="11"/>
      <c r="G52" s="11"/>
      <c r="H52" s="10"/>
      <c r="I52" s="10"/>
      <c r="J52" s="10" t="str">
        <f>IF(A52="","",COUNTIF('発注明細'!$A:$A,A52))</f>
        <v/>
      </c>
      <c r="K52" s="12" t="str">
        <f>IF(A52="","",SUMIF('発注明細'!$A:$A,A52,'発注明細'!$J:$J))</f>
        <v/>
      </c>
      <c r="L52" s="12" t="str">
        <f t="shared" si="1"/>
        <v/>
      </c>
      <c r="M52" s="12" t="str">
        <f t="shared" si="2"/>
        <v/>
      </c>
      <c r="N52" s="12" t="str">
        <f>IF(A52="","",SUMIF('納品確認'!$C:$C,A52,'納品確認'!$J:$J))</f>
        <v/>
      </c>
      <c r="O52" s="12" t="str">
        <f t="shared" si="3"/>
        <v/>
      </c>
      <c r="P52" s="10" t="str">
        <f>IF(A52="","",IF(H52&lt;&gt;"承認済","承認待ち",IF(O52=0,"納品完了",IF(G52&lt;'ダッシュボード'!$B$4,"納期遅れ",IF(G52&lt;='ダッシュボード'!$B$4+7,"納期注意","進行中")))))</f>
        <v/>
      </c>
      <c r="Q52" s="11" t="str">
        <f t="shared" si="4"/>
        <v/>
      </c>
      <c r="R52" s="10"/>
      <c r="S52" s="10"/>
    </row>
    <row r="53" ht="15.75" customHeight="1">
      <c r="A53" s="10"/>
      <c r="B53" s="10"/>
      <c r="C53" s="10" t="str">
        <f>IF(B53="","",IFERROR(VLOOKUP(B53,'仕入先マスタ'!$A:$B,2,FALSE),"未登録"))</f>
        <v/>
      </c>
      <c r="D53" s="10"/>
      <c r="E53" s="10"/>
      <c r="F53" s="11"/>
      <c r="G53" s="11"/>
      <c r="H53" s="10"/>
      <c r="I53" s="10"/>
      <c r="J53" s="10" t="str">
        <f>IF(A53="","",COUNTIF('発注明細'!$A:$A,A53))</f>
        <v/>
      </c>
      <c r="K53" s="12" t="str">
        <f>IF(A53="","",SUMIF('発注明細'!$A:$A,A53,'発注明細'!$J:$J))</f>
        <v/>
      </c>
      <c r="L53" s="12" t="str">
        <f t="shared" si="1"/>
        <v/>
      </c>
      <c r="M53" s="12" t="str">
        <f t="shared" si="2"/>
        <v/>
      </c>
      <c r="N53" s="12" t="str">
        <f>IF(A53="","",SUMIF('納品確認'!$C:$C,A53,'納品確認'!$J:$J))</f>
        <v/>
      </c>
      <c r="O53" s="12" t="str">
        <f t="shared" si="3"/>
        <v/>
      </c>
      <c r="P53" s="10" t="str">
        <f>IF(A53="","",IF(H53&lt;&gt;"承認済","承認待ち",IF(O53=0,"納品完了",IF(G53&lt;'ダッシュボード'!$B$4,"納期遅れ",IF(G53&lt;='ダッシュボード'!$B$4+7,"納期注意","進行中")))))</f>
        <v/>
      </c>
      <c r="Q53" s="11" t="str">
        <f t="shared" si="4"/>
        <v/>
      </c>
      <c r="R53" s="10"/>
      <c r="S53" s="10"/>
    </row>
    <row r="54" ht="15.75" customHeight="1">
      <c r="A54" s="10"/>
      <c r="B54" s="10"/>
      <c r="C54" s="10" t="str">
        <f>IF(B54="","",IFERROR(VLOOKUP(B54,'仕入先マスタ'!$A:$B,2,FALSE),"未登録"))</f>
        <v/>
      </c>
      <c r="D54" s="10"/>
      <c r="E54" s="10"/>
      <c r="F54" s="11"/>
      <c r="G54" s="11"/>
      <c r="H54" s="10"/>
      <c r="I54" s="10"/>
      <c r="J54" s="10" t="str">
        <f>IF(A54="","",COUNTIF('発注明細'!$A:$A,A54))</f>
        <v/>
      </c>
      <c r="K54" s="12" t="str">
        <f>IF(A54="","",SUMIF('発注明細'!$A:$A,A54,'発注明細'!$J:$J))</f>
        <v/>
      </c>
      <c r="L54" s="12" t="str">
        <f t="shared" si="1"/>
        <v/>
      </c>
      <c r="M54" s="12" t="str">
        <f t="shared" si="2"/>
        <v/>
      </c>
      <c r="N54" s="12" t="str">
        <f>IF(A54="","",SUMIF('納品確認'!$C:$C,A54,'納品確認'!$J:$J))</f>
        <v/>
      </c>
      <c r="O54" s="12" t="str">
        <f t="shared" si="3"/>
        <v/>
      </c>
      <c r="P54" s="10" t="str">
        <f>IF(A54="","",IF(H54&lt;&gt;"承認済","承認待ち",IF(O54=0,"納品完了",IF(G54&lt;'ダッシュボード'!$B$4,"納期遅れ",IF(G54&lt;='ダッシュボード'!$B$4+7,"納期注意","進行中")))))</f>
        <v/>
      </c>
      <c r="Q54" s="11" t="str">
        <f t="shared" si="4"/>
        <v/>
      </c>
      <c r="R54" s="10"/>
      <c r="S54" s="10"/>
    </row>
    <row r="55" ht="15.75" customHeight="1">
      <c r="A55" s="10"/>
      <c r="B55" s="10"/>
      <c r="C55" s="10" t="str">
        <f>IF(B55="","",IFERROR(VLOOKUP(B55,'仕入先マスタ'!$A:$B,2,FALSE),"未登録"))</f>
        <v/>
      </c>
      <c r="D55" s="10"/>
      <c r="E55" s="10"/>
      <c r="F55" s="11"/>
      <c r="G55" s="11"/>
      <c r="H55" s="10"/>
      <c r="I55" s="10"/>
      <c r="J55" s="10" t="str">
        <f>IF(A55="","",COUNTIF('発注明細'!$A:$A,A55))</f>
        <v/>
      </c>
      <c r="K55" s="12" t="str">
        <f>IF(A55="","",SUMIF('発注明細'!$A:$A,A55,'発注明細'!$J:$J))</f>
        <v/>
      </c>
      <c r="L55" s="12" t="str">
        <f t="shared" si="1"/>
        <v/>
      </c>
      <c r="M55" s="12" t="str">
        <f t="shared" si="2"/>
        <v/>
      </c>
      <c r="N55" s="12" t="str">
        <f>IF(A55="","",SUMIF('納品確認'!$C:$C,A55,'納品確認'!$J:$J))</f>
        <v/>
      </c>
      <c r="O55" s="12" t="str">
        <f t="shared" si="3"/>
        <v/>
      </c>
      <c r="P55" s="10" t="str">
        <f>IF(A55="","",IF(H55&lt;&gt;"承認済","承認待ち",IF(O55=0,"納品完了",IF(G55&lt;'ダッシュボード'!$B$4,"納期遅れ",IF(G55&lt;='ダッシュボード'!$B$4+7,"納期注意","進行中")))))</f>
        <v/>
      </c>
      <c r="Q55" s="11" t="str">
        <f t="shared" si="4"/>
        <v/>
      </c>
      <c r="R55" s="10"/>
      <c r="S55" s="10"/>
    </row>
    <row r="56" ht="15.75" customHeight="1">
      <c r="A56" s="10"/>
      <c r="B56" s="10"/>
      <c r="C56" s="10" t="str">
        <f>IF(B56="","",IFERROR(VLOOKUP(B56,'仕入先マスタ'!$A:$B,2,FALSE),"未登録"))</f>
        <v/>
      </c>
      <c r="D56" s="10"/>
      <c r="E56" s="10"/>
      <c r="F56" s="11"/>
      <c r="G56" s="11"/>
      <c r="H56" s="10"/>
      <c r="I56" s="10"/>
      <c r="J56" s="10" t="str">
        <f>IF(A56="","",COUNTIF('発注明細'!$A:$A,A56))</f>
        <v/>
      </c>
      <c r="K56" s="12" t="str">
        <f>IF(A56="","",SUMIF('発注明細'!$A:$A,A56,'発注明細'!$J:$J))</f>
        <v/>
      </c>
      <c r="L56" s="12" t="str">
        <f t="shared" si="1"/>
        <v/>
      </c>
      <c r="M56" s="12" t="str">
        <f t="shared" si="2"/>
        <v/>
      </c>
      <c r="N56" s="12" t="str">
        <f>IF(A56="","",SUMIF('納品確認'!$C:$C,A56,'納品確認'!$J:$J))</f>
        <v/>
      </c>
      <c r="O56" s="12" t="str">
        <f t="shared" si="3"/>
        <v/>
      </c>
      <c r="P56" s="10" t="str">
        <f>IF(A56="","",IF(H56&lt;&gt;"承認済","承認待ち",IF(O56=0,"納品完了",IF(G56&lt;'ダッシュボード'!$B$4,"納期遅れ",IF(G56&lt;='ダッシュボード'!$B$4+7,"納期注意","進行中")))))</f>
        <v/>
      </c>
      <c r="Q56" s="11" t="str">
        <f t="shared" si="4"/>
        <v/>
      </c>
      <c r="R56" s="10"/>
      <c r="S56" s="10"/>
    </row>
    <row r="57" ht="15.75" customHeight="1">
      <c r="A57" s="10"/>
      <c r="B57" s="10"/>
      <c r="C57" s="10" t="str">
        <f>IF(B57="","",IFERROR(VLOOKUP(B57,'仕入先マスタ'!$A:$B,2,FALSE),"未登録"))</f>
        <v/>
      </c>
      <c r="D57" s="10"/>
      <c r="E57" s="10"/>
      <c r="F57" s="11"/>
      <c r="G57" s="11"/>
      <c r="H57" s="10"/>
      <c r="I57" s="10"/>
      <c r="J57" s="10" t="str">
        <f>IF(A57="","",COUNTIF('発注明細'!$A:$A,A57))</f>
        <v/>
      </c>
      <c r="K57" s="12" t="str">
        <f>IF(A57="","",SUMIF('発注明細'!$A:$A,A57,'発注明細'!$J:$J))</f>
        <v/>
      </c>
      <c r="L57" s="12" t="str">
        <f t="shared" si="1"/>
        <v/>
      </c>
      <c r="M57" s="12" t="str">
        <f t="shared" si="2"/>
        <v/>
      </c>
      <c r="N57" s="12" t="str">
        <f>IF(A57="","",SUMIF('納品確認'!$C:$C,A57,'納品確認'!$J:$J))</f>
        <v/>
      </c>
      <c r="O57" s="12" t="str">
        <f t="shared" si="3"/>
        <v/>
      </c>
      <c r="P57" s="10" t="str">
        <f>IF(A57="","",IF(H57&lt;&gt;"承認済","承認待ち",IF(O57=0,"納品完了",IF(G57&lt;'ダッシュボード'!$B$4,"納期遅れ",IF(G57&lt;='ダッシュボード'!$B$4+7,"納期注意","進行中")))))</f>
        <v/>
      </c>
      <c r="Q57" s="11" t="str">
        <f t="shared" si="4"/>
        <v/>
      </c>
      <c r="R57" s="10"/>
      <c r="S57" s="10"/>
    </row>
    <row r="58" ht="15.75" customHeight="1">
      <c r="A58" s="10"/>
      <c r="B58" s="10"/>
      <c r="C58" s="10" t="str">
        <f>IF(B58="","",IFERROR(VLOOKUP(B58,'仕入先マスタ'!$A:$B,2,FALSE),"未登録"))</f>
        <v/>
      </c>
      <c r="D58" s="10"/>
      <c r="E58" s="10"/>
      <c r="F58" s="11"/>
      <c r="G58" s="11"/>
      <c r="H58" s="10"/>
      <c r="I58" s="10"/>
      <c r="J58" s="10" t="str">
        <f>IF(A58="","",COUNTIF('発注明細'!$A:$A,A58))</f>
        <v/>
      </c>
      <c r="K58" s="12" t="str">
        <f>IF(A58="","",SUMIF('発注明細'!$A:$A,A58,'発注明細'!$J:$J))</f>
        <v/>
      </c>
      <c r="L58" s="12" t="str">
        <f t="shared" si="1"/>
        <v/>
      </c>
      <c r="M58" s="12" t="str">
        <f t="shared" si="2"/>
        <v/>
      </c>
      <c r="N58" s="12" t="str">
        <f>IF(A58="","",SUMIF('納品確認'!$C:$C,A58,'納品確認'!$J:$J))</f>
        <v/>
      </c>
      <c r="O58" s="12" t="str">
        <f t="shared" si="3"/>
        <v/>
      </c>
      <c r="P58" s="10" t="str">
        <f>IF(A58="","",IF(H58&lt;&gt;"承認済","承認待ち",IF(O58=0,"納品完了",IF(G58&lt;'ダッシュボード'!$B$4,"納期遅れ",IF(G58&lt;='ダッシュボード'!$B$4+7,"納期注意","進行中")))))</f>
        <v/>
      </c>
      <c r="Q58" s="11" t="str">
        <f t="shared" si="4"/>
        <v/>
      </c>
      <c r="R58" s="10"/>
      <c r="S58" s="10"/>
    </row>
    <row r="59" ht="15.75" customHeight="1">
      <c r="A59" s="10"/>
      <c r="B59" s="10"/>
      <c r="C59" s="10" t="str">
        <f>IF(B59="","",IFERROR(VLOOKUP(B59,'仕入先マスタ'!$A:$B,2,FALSE),"未登録"))</f>
        <v/>
      </c>
      <c r="D59" s="10"/>
      <c r="E59" s="10"/>
      <c r="F59" s="11"/>
      <c r="G59" s="11"/>
      <c r="H59" s="10"/>
      <c r="I59" s="10"/>
      <c r="J59" s="10" t="str">
        <f>IF(A59="","",COUNTIF('発注明細'!$A:$A,A59))</f>
        <v/>
      </c>
      <c r="K59" s="12" t="str">
        <f>IF(A59="","",SUMIF('発注明細'!$A:$A,A59,'発注明細'!$J:$J))</f>
        <v/>
      </c>
      <c r="L59" s="12" t="str">
        <f t="shared" si="1"/>
        <v/>
      </c>
      <c r="M59" s="12" t="str">
        <f t="shared" si="2"/>
        <v/>
      </c>
      <c r="N59" s="12" t="str">
        <f>IF(A59="","",SUMIF('納品確認'!$C:$C,A59,'納品確認'!$J:$J))</f>
        <v/>
      </c>
      <c r="O59" s="12" t="str">
        <f t="shared" si="3"/>
        <v/>
      </c>
      <c r="P59" s="10" t="str">
        <f>IF(A59="","",IF(H59&lt;&gt;"承認済","承認待ち",IF(O59=0,"納品完了",IF(G59&lt;'ダッシュボード'!$B$4,"納期遅れ",IF(G59&lt;='ダッシュボード'!$B$4+7,"納期注意","進行中")))))</f>
        <v/>
      </c>
      <c r="Q59" s="11" t="str">
        <f t="shared" si="4"/>
        <v/>
      </c>
      <c r="R59" s="10"/>
      <c r="S59" s="10"/>
    </row>
    <row r="60" ht="15.75" customHeight="1">
      <c r="A60" s="10"/>
      <c r="B60" s="10"/>
      <c r="C60" s="10" t="str">
        <f>IF(B60="","",IFERROR(VLOOKUP(B60,'仕入先マスタ'!$A:$B,2,FALSE),"未登録"))</f>
        <v/>
      </c>
      <c r="D60" s="10"/>
      <c r="E60" s="10"/>
      <c r="F60" s="11"/>
      <c r="G60" s="11"/>
      <c r="H60" s="10"/>
      <c r="I60" s="10"/>
      <c r="J60" s="10" t="str">
        <f>IF(A60="","",COUNTIF('発注明細'!$A:$A,A60))</f>
        <v/>
      </c>
      <c r="K60" s="12" t="str">
        <f>IF(A60="","",SUMIF('発注明細'!$A:$A,A60,'発注明細'!$J:$J))</f>
        <v/>
      </c>
      <c r="L60" s="12" t="str">
        <f t="shared" si="1"/>
        <v/>
      </c>
      <c r="M60" s="12" t="str">
        <f t="shared" si="2"/>
        <v/>
      </c>
      <c r="N60" s="12" t="str">
        <f>IF(A60="","",SUMIF('納品確認'!$C:$C,A60,'納品確認'!$J:$J))</f>
        <v/>
      </c>
      <c r="O60" s="12" t="str">
        <f t="shared" si="3"/>
        <v/>
      </c>
      <c r="P60" s="10" t="str">
        <f>IF(A60="","",IF(H60&lt;&gt;"承認済","承認待ち",IF(O60=0,"納品完了",IF(G60&lt;'ダッシュボード'!$B$4,"納期遅れ",IF(G60&lt;='ダッシュボード'!$B$4+7,"納期注意","進行中")))))</f>
        <v/>
      </c>
      <c r="Q60" s="11" t="str">
        <f t="shared" si="4"/>
        <v/>
      </c>
      <c r="R60" s="10"/>
      <c r="S60" s="10"/>
    </row>
    <row r="61" ht="15.75" customHeight="1">
      <c r="A61" s="10"/>
      <c r="B61" s="10"/>
      <c r="C61" s="10" t="str">
        <f>IF(B61="","",IFERROR(VLOOKUP(B61,'仕入先マスタ'!$A:$B,2,FALSE),"未登録"))</f>
        <v/>
      </c>
      <c r="D61" s="10"/>
      <c r="E61" s="10"/>
      <c r="F61" s="11"/>
      <c r="G61" s="11"/>
      <c r="H61" s="10"/>
      <c r="I61" s="10"/>
      <c r="J61" s="10" t="str">
        <f>IF(A61="","",COUNTIF('発注明細'!$A:$A,A61))</f>
        <v/>
      </c>
      <c r="K61" s="12" t="str">
        <f>IF(A61="","",SUMIF('発注明細'!$A:$A,A61,'発注明細'!$J:$J))</f>
        <v/>
      </c>
      <c r="L61" s="12" t="str">
        <f t="shared" si="1"/>
        <v/>
      </c>
      <c r="M61" s="12" t="str">
        <f t="shared" si="2"/>
        <v/>
      </c>
      <c r="N61" s="12" t="str">
        <f>IF(A61="","",SUMIF('納品確認'!$C:$C,A61,'納品確認'!$J:$J))</f>
        <v/>
      </c>
      <c r="O61" s="12" t="str">
        <f t="shared" si="3"/>
        <v/>
      </c>
      <c r="P61" s="10" t="str">
        <f>IF(A61="","",IF(H61&lt;&gt;"承認済","承認待ち",IF(O61=0,"納品完了",IF(G61&lt;'ダッシュボード'!$B$4,"納期遅れ",IF(G61&lt;='ダッシュボード'!$B$4+7,"納期注意","進行中")))))</f>
        <v/>
      </c>
      <c r="Q61" s="11" t="str">
        <f t="shared" si="4"/>
        <v/>
      </c>
      <c r="R61" s="10"/>
      <c r="S61" s="10"/>
    </row>
    <row r="62" ht="15.75" customHeight="1">
      <c r="A62" s="10"/>
      <c r="B62" s="10"/>
      <c r="C62" s="10" t="str">
        <f>IF(B62="","",IFERROR(VLOOKUP(B62,'仕入先マスタ'!$A:$B,2,FALSE),"未登録"))</f>
        <v/>
      </c>
      <c r="D62" s="10"/>
      <c r="E62" s="10"/>
      <c r="F62" s="11"/>
      <c r="G62" s="11"/>
      <c r="H62" s="10"/>
      <c r="I62" s="10"/>
      <c r="J62" s="10" t="str">
        <f>IF(A62="","",COUNTIF('発注明細'!$A:$A,A62))</f>
        <v/>
      </c>
      <c r="K62" s="12" t="str">
        <f>IF(A62="","",SUMIF('発注明細'!$A:$A,A62,'発注明細'!$J:$J))</f>
        <v/>
      </c>
      <c r="L62" s="12" t="str">
        <f t="shared" si="1"/>
        <v/>
      </c>
      <c r="M62" s="12" t="str">
        <f t="shared" si="2"/>
        <v/>
      </c>
      <c r="N62" s="12" t="str">
        <f>IF(A62="","",SUMIF('納品確認'!$C:$C,A62,'納品確認'!$J:$J))</f>
        <v/>
      </c>
      <c r="O62" s="12" t="str">
        <f t="shared" si="3"/>
        <v/>
      </c>
      <c r="P62" s="10" t="str">
        <f>IF(A62="","",IF(H62&lt;&gt;"承認済","承認待ち",IF(O62=0,"納品完了",IF(G62&lt;'ダッシュボード'!$B$4,"納期遅れ",IF(G62&lt;='ダッシュボード'!$B$4+7,"納期注意","進行中")))))</f>
        <v/>
      </c>
      <c r="Q62" s="11" t="str">
        <f t="shared" si="4"/>
        <v/>
      </c>
      <c r="R62" s="10"/>
      <c r="S62" s="10"/>
    </row>
    <row r="63" ht="15.75" customHeight="1">
      <c r="A63" s="10"/>
      <c r="B63" s="10"/>
      <c r="C63" s="10" t="str">
        <f>IF(B63="","",IFERROR(VLOOKUP(B63,'仕入先マスタ'!$A:$B,2,FALSE),"未登録"))</f>
        <v/>
      </c>
      <c r="D63" s="10"/>
      <c r="E63" s="10"/>
      <c r="F63" s="11"/>
      <c r="G63" s="11"/>
      <c r="H63" s="10"/>
      <c r="I63" s="10"/>
      <c r="J63" s="10" t="str">
        <f>IF(A63="","",COUNTIF('発注明細'!$A:$A,A63))</f>
        <v/>
      </c>
      <c r="K63" s="12" t="str">
        <f>IF(A63="","",SUMIF('発注明細'!$A:$A,A63,'発注明細'!$J:$J))</f>
        <v/>
      </c>
      <c r="L63" s="12" t="str">
        <f t="shared" si="1"/>
        <v/>
      </c>
      <c r="M63" s="12" t="str">
        <f t="shared" si="2"/>
        <v/>
      </c>
      <c r="N63" s="12" t="str">
        <f>IF(A63="","",SUMIF('納品確認'!$C:$C,A63,'納品確認'!$J:$J))</f>
        <v/>
      </c>
      <c r="O63" s="12" t="str">
        <f t="shared" si="3"/>
        <v/>
      </c>
      <c r="P63" s="10" t="str">
        <f>IF(A63="","",IF(H63&lt;&gt;"承認済","承認待ち",IF(O63=0,"納品完了",IF(G63&lt;'ダッシュボード'!$B$4,"納期遅れ",IF(G63&lt;='ダッシュボード'!$B$4+7,"納期注意","進行中")))))</f>
        <v/>
      </c>
      <c r="Q63" s="11" t="str">
        <f t="shared" si="4"/>
        <v/>
      </c>
      <c r="R63" s="10"/>
      <c r="S63" s="10"/>
    </row>
    <row r="64" ht="15.75" customHeight="1">
      <c r="A64" s="10"/>
      <c r="B64" s="10"/>
      <c r="C64" s="10" t="str">
        <f>IF(B64="","",IFERROR(VLOOKUP(B64,'仕入先マスタ'!$A:$B,2,FALSE),"未登録"))</f>
        <v/>
      </c>
      <c r="D64" s="10"/>
      <c r="E64" s="10"/>
      <c r="F64" s="11"/>
      <c r="G64" s="11"/>
      <c r="H64" s="10"/>
      <c r="I64" s="10"/>
      <c r="J64" s="10" t="str">
        <f>IF(A64="","",COUNTIF('発注明細'!$A:$A,A64))</f>
        <v/>
      </c>
      <c r="K64" s="12" t="str">
        <f>IF(A64="","",SUMIF('発注明細'!$A:$A,A64,'発注明細'!$J:$J))</f>
        <v/>
      </c>
      <c r="L64" s="12" t="str">
        <f t="shared" si="1"/>
        <v/>
      </c>
      <c r="M64" s="12" t="str">
        <f t="shared" si="2"/>
        <v/>
      </c>
      <c r="N64" s="12" t="str">
        <f>IF(A64="","",SUMIF('納品確認'!$C:$C,A64,'納品確認'!$J:$J))</f>
        <v/>
      </c>
      <c r="O64" s="12" t="str">
        <f t="shared" si="3"/>
        <v/>
      </c>
      <c r="P64" s="10" t="str">
        <f>IF(A64="","",IF(H64&lt;&gt;"承認済","承認待ち",IF(O64=0,"納品完了",IF(G64&lt;'ダッシュボード'!$B$4,"納期遅れ",IF(G64&lt;='ダッシュボード'!$B$4+7,"納期注意","進行中")))))</f>
        <v/>
      </c>
      <c r="Q64" s="11" t="str">
        <f t="shared" si="4"/>
        <v/>
      </c>
      <c r="R64" s="10"/>
      <c r="S64" s="10"/>
    </row>
    <row r="65" ht="15.75" customHeight="1">
      <c r="A65" s="10"/>
      <c r="B65" s="10"/>
      <c r="C65" s="10" t="str">
        <f>IF(B65="","",IFERROR(VLOOKUP(B65,'仕入先マスタ'!$A:$B,2,FALSE),"未登録"))</f>
        <v/>
      </c>
      <c r="D65" s="10"/>
      <c r="E65" s="10"/>
      <c r="F65" s="11"/>
      <c r="G65" s="11"/>
      <c r="H65" s="10"/>
      <c r="I65" s="10"/>
      <c r="J65" s="10" t="str">
        <f>IF(A65="","",COUNTIF('発注明細'!$A:$A,A65))</f>
        <v/>
      </c>
      <c r="K65" s="12" t="str">
        <f>IF(A65="","",SUMIF('発注明細'!$A:$A,A65,'発注明細'!$J:$J))</f>
        <v/>
      </c>
      <c r="L65" s="12" t="str">
        <f t="shared" si="1"/>
        <v/>
      </c>
      <c r="M65" s="12" t="str">
        <f t="shared" si="2"/>
        <v/>
      </c>
      <c r="N65" s="12" t="str">
        <f>IF(A65="","",SUMIF('納品確認'!$C:$C,A65,'納品確認'!$J:$J))</f>
        <v/>
      </c>
      <c r="O65" s="12" t="str">
        <f t="shared" si="3"/>
        <v/>
      </c>
      <c r="P65" s="10" t="str">
        <f>IF(A65="","",IF(H65&lt;&gt;"承認済","承認待ち",IF(O65=0,"納品完了",IF(G65&lt;'ダッシュボード'!$B$4,"納期遅れ",IF(G65&lt;='ダッシュボード'!$B$4+7,"納期注意","進行中")))))</f>
        <v/>
      </c>
      <c r="Q65" s="11" t="str">
        <f t="shared" si="4"/>
        <v/>
      </c>
      <c r="R65" s="10"/>
      <c r="S65" s="10"/>
    </row>
    <row r="66" ht="15.75" customHeight="1">
      <c r="A66" s="10"/>
      <c r="B66" s="10"/>
      <c r="C66" s="10" t="str">
        <f>IF(B66="","",IFERROR(VLOOKUP(B66,'仕入先マスタ'!$A:$B,2,FALSE),"未登録"))</f>
        <v/>
      </c>
      <c r="D66" s="10"/>
      <c r="E66" s="10"/>
      <c r="F66" s="11"/>
      <c r="G66" s="11"/>
      <c r="H66" s="10"/>
      <c r="I66" s="10"/>
      <c r="J66" s="10" t="str">
        <f>IF(A66="","",COUNTIF('発注明細'!$A:$A,A66))</f>
        <v/>
      </c>
      <c r="K66" s="12" t="str">
        <f>IF(A66="","",SUMIF('発注明細'!$A:$A,A66,'発注明細'!$J:$J))</f>
        <v/>
      </c>
      <c r="L66" s="12" t="str">
        <f t="shared" si="1"/>
        <v/>
      </c>
      <c r="M66" s="12" t="str">
        <f t="shared" si="2"/>
        <v/>
      </c>
      <c r="N66" s="12" t="str">
        <f>IF(A66="","",SUMIF('納品確認'!$C:$C,A66,'納品確認'!$J:$J))</f>
        <v/>
      </c>
      <c r="O66" s="12" t="str">
        <f t="shared" si="3"/>
        <v/>
      </c>
      <c r="P66" s="10" t="str">
        <f>IF(A66="","",IF(H66&lt;&gt;"承認済","承認待ち",IF(O66=0,"納品完了",IF(G66&lt;'ダッシュボード'!$B$4,"納期遅れ",IF(G66&lt;='ダッシュボード'!$B$4+7,"納期注意","進行中")))))</f>
        <v/>
      </c>
      <c r="Q66" s="11" t="str">
        <f t="shared" si="4"/>
        <v/>
      </c>
      <c r="R66" s="10"/>
      <c r="S66" s="10"/>
    </row>
    <row r="67" ht="15.75" customHeight="1">
      <c r="A67" s="10"/>
      <c r="B67" s="10"/>
      <c r="C67" s="10" t="str">
        <f>IF(B67="","",IFERROR(VLOOKUP(B67,'仕入先マスタ'!$A:$B,2,FALSE),"未登録"))</f>
        <v/>
      </c>
      <c r="D67" s="10"/>
      <c r="E67" s="10"/>
      <c r="F67" s="11"/>
      <c r="G67" s="11"/>
      <c r="H67" s="10"/>
      <c r="I67" s="10"/>
      <c r="J67" s="10" t="str">
        <f>IF(A67="","",COUNTIF('発注明細'!$A:$A,A67))</f>
        <v/>
      </c>
      <c r="K67" s="12" t="str">
        <f>IF(A67="","",SUMIF('発注明細'!$A:$A,A67,'発注明細'!$J:$J))</f>
        <v/>
      </c>
      <c r="L67" s="12" t="str">
        <f t="shared" si="1"/>
        <v/>
      </c>
      <c r="M67" s="12" t="str">
        <f t="shared" si="2"/>
        <v/>
      </c>
      <c r="N67" s="12" t="str">
        <f>IF(A67="","",SUMIF('納品確認'!$C:$C,A67,'納品確認'!$J:$J))</f>
        <v/>
      </c>
      <c r="O67" s="12" t="str">
        <f t="shared" si="3"/>
        <v/>
      </c>
      <c r="P67" s="10" t="str">
        <f>IF(A67="","",IF(H67&lt;&gt;"承認済","承認待ち",IF(O67=0,"納品完了",IF(G67&lt;'ダッシュボード'!$B$4,"納期遅れ",IF(G67&lt;='ダッシュボード'!$B$4+7,"納期注意","進行中")))))</f>
        <v/>
      </c>
      <c r="Q67" s="11" t="str">
        <f t="shared" si="4"/>
        <v/>
      </c>
      <c r="R67" s="10"/>
      <c r="S67" s="10"/>
    </row>
    <row r="68" ht="15.75" customHeight="1">
      <c r="A68" s="10"/>
      <c r="B68" s="10"/>
      <c r="C68" s="10" t="str">
        <f>IF(B68="","",IFERROR(VLOOKUP(B68,'仕入先マスタ'!$A:$B,2,FALSE),"未登録"))</f>
        <v/>
      </c>
      <c r="D68" s="10"/>
      <c r="E68" s="10"/>
      <c r="F68" s="11"/>
      <c r="G68" s="11"/>
      <c r="H68" s="10"/>
      <c r="I68" s="10"/>
      <c r="J68" s="10" t="str">
        <f>IF(A68="","",COUNTIF('発注明細'!$A:$A,A68))</f>
        <v/>
      </c>
      <c r="K68" s="12" t="str">
        <f>IF(A68="","",SUMIF('発注明細'!$A:$A,A68,'発注明細'!$J:$J))</f>
        <v/>
      </c>
      <c r="L68" s="12" t="str">
        <f t="shared" si="1"/>
        <v/>
      </c>
      <c r="M68" s="12" t="str">
        <f t="shared" si="2"/>
        <v/>
      </c>
      <c r="N68" s="12" t="str">
        <f>IF(A68="","",SUMIF('納品確認'!$C:$C,A68,'納品確認'!$J:$J))</f>
        <v/>
      </c>
      <c r="O68" s="12" t="str">
        <f t="shared" si="3"/>
        <v/>
      </c>
      <c r="P68" s="10" t="str">
        <f>IF(A68="","",IF(H68&lt;&gt;"承認済","承認待ち",IF(O68=0,"納品完了",IF(G68&lt;'ダッシュボード'!$B$4,"納期遅れ",IF(G68&lt;='ダッシュボード'!$B$4+7,"納期注意","進行中")))))</f>
        <v/>
      </c>
      <c r="Q68" s="11" t="str">
        <f t="shared" si="4"/>
        <v/>
      </c>
      <c r="R68" s="10"/>
      <c r="S68" s="10"/>
    </row>
    <row r="69" ht="15.75" customHeight="1">
      <c r="A69" s="10"/>
      <c r="B69" s="10"/>
      <c r="C69" s="10" t="str">
        <f>IF(B69="","",IFERROR(VLOOKUP(B69,'仕入先マスタ'!$A:$B,2,FALSE),"未登録"))</f>
        <v/>
      </c>
      <c r="D69" s="10"/>
      <c r="E69" s="10"/>
      <c r="F69" s="11"/>
      <c r="G69" s="11"/>
      <c r="H69" s="10"/>
      <c r="I69" s="10"/>
      <c r="J69" s="10" t="str">
        <f>IF(A69="","",COUNTIF('発注明細'!$A:$A,A69))</f>
        <v/>
      </c>
      <c r="K69" s="12" t="str">
        <f>IF(A69="","",SUMIF('発注明細'!$A:$A,A69,'発注明細'!$J:$J))</f>
        <v/>
      </c>
      <c r="L69" s="12" t="str">
        <f t="shared" si="1"/>
        <v/>
      </c>
      <c r="M69" s="12" t="str">
        <f t="shared" si="2"/>
        <v/>
      </c>
      <c r="N69" s="12" t="str">
        <f>IF(A69="","",SUMIF('納品確認'!$C:$C,A69,'納品確認'!$J:$J))</f>
        <v/>
      </c>
      <c r="O69" s="12" t="str">
        <f t="shared" si="3"/>
        <v/>
      </c>
      <c r="P69" s="10" t="str">
        <f>IF(A69="","",IF(H69&lt;&gt;"承認済","承認待ち",IF(O69=0,"納品完了",IF(G69&lt;'ダッシュボード'!$B$4,"納期遅れ",IF(G69&lt;='ダッシュボード'!$B$4+7,"納期注意","進行中")))))</f>
        <v/>
      </c>
      <c r="Q69" s="11" t="str">
        <f t="shared" si="4"/>
        <v/>
      </c>
      <c r="R69" s="10"/>
      <c r="S69" s="10"/>
    </row>
    <row r="70" ht="15.75" customHeight="1">
      <c r="A70" s="10"/>
      <c r="B70" s="10"/>
      <c r="C70" s="10" t="str">
        <f>IF(B70="","",IFERROR(VLOOKUP(B70,'仕入先マスタ'!$A:$B,2,FALSE),"未登録"))</f>
        <v/>
      </c>
      <c r="D70" s="10"/>
      <c r="E70" s="10"/>
      <c r="F70" s="11"/>
      <c r="G70" s="11"/>
      <c r="H70" s="10"/>
      <c r="I70" s="10"/>
      <c r="J70" s="10" t="str">
        <f>IF(A70="","",COUNTIF('発注明細'!$A:$A,A70))</f>
        <v/>
      </c>
      <c r="K70" s="12" t="str">
        <f>IF(A70="","",SUMIF('発注明細'!$A:$A,A70,'発注明細'!$J:$J))</f>
        <v/>
      </c>
      <c r="L70" s="12" t="str">
        <f t="shared" si="1"/>
        <v/>
      </c>
      <c r="M70" s="12" t="str">
        <f t="shared" si="2"/>
        <v/>
      </c>
      <c r="N70" s="12" t="str">
        <f>IF(A70="","",SUMIF('納品確認'!$C:$C,A70,'納品確認'!$J:$J))</f>
        <v/>
      </c>
      <c r="O70" s="12" t="str">
        <f t="shared" si="3"/>
        <v/>
      </c>
      <c r="P70" s="10" t="str">
        <f>IF(A70="","",IF(H70&lt;&gt;"承認済","承認待ち",IF(O70=0,"納品完了",IF(G70&lt;'ダッシュボード'!$B$4,"納期遅れ",IF(G70&lt;='ダッシュボード'!$B$4+7,"納期注意","進行中")))))</f>
        <v/>
      </c>
      <c r="Q70" s="11" t="str">
        <f t="shared" si="4"/>
        <v/>
      </c>
      <c r="R70" s="10"/>
      <c r="S70" s="10"/>
    </row>
    <row r="71" ht="15.75" customHeight="1">
      <c r="A71" s="10"/>
      <c r="B71" s="10"/>
      <c r="C71" s="10" t="str">
        <f>IF(B71="","",IFERROR(VLOOKUP(B71,'仕入先マスタ'!$A:$B,2,FALSE),"未登録"))</f>
        <v/>
      </c>
      <c r="D71" s="10"/>
      <c r="E71" s="10"/>
      <c r="F71" s="11"/>
      <c r="G71" s="11"/>
      <c r="H71" s="10"/>
      <c r="I71" s="10"/>
      <c r="J71" s="10" t="str">
        <f>IF(A71="","",COUNTIF('発注明細'!$A:$A,A71))</f>
        <v/>
      </c>
      <c r="K71" s="12" t="str">
        <f>IF(A71="","",SUMIF('発注明細'!$A:$A,A71,'発注明細'!$J:$J))</f>
        <v/>
      </c>
      <c r="L71" s="12" t="str">
        <f t="shared" si="1"/>
        <v/>
      </c>
      <c r="M71" s="12" t="str">
        <f t="shared" si="2"/>
        <v/>
      </c>
      <c r="N71" s="12" t="str">
        <f>IF(A71="","",SUMIF('納品確認'!$C:$C,A71,'納品確認'!$J:$J))</f>
        <v/>
      </c>
      <c r="O71" s="12" t="str">
        <f t="shared" si="3"/>
        <v/>
      </c>
      <c r="P71" s="10" t="str">
        <f>IF(A71="","",IF(H71&lt;&gt;"承認済","承認待ち",IF(O71=0,"納品完了",IF(G71&lt;'ダッシュボード'!$B$4,"納期遅れ",IF(G71&lt;='ダッシュボード'!$B$4+7,"納期注意","進行中")))))</f>
        <v/>
      </c>
      <c r="Q71" s="11" t="str">
        <f t="shared" si="4"/>
        <v/>
      </c>
      <c r="R71" s="10"/>
      <c r="S71" s="10"/>
    </row>
    <row r="72" ht="15.75" customHeight="1">
      <c r="A72" s="10"/>
      <c r="B72" s="10"/>
      <c r="C72" s="10" t="str">
        <f>IF(B72="","",IFERROR(VLOOKUP(B72,'仕入先マスタ'!$A:$B,2,FALSE),"未登録"))</f>
        <v/>
      </c>
      <c r="D72" s="10"/>
      <c r="E72" s="10"/>
      <c r="F72" s="11"/>
      <c r="G72" s="11"/>
      <c r="H72" s="10"/>
      <c r="I72" s="10"/>
      <c r="J72" s="10" t="str">
        <f>IF(A72="","",COUNTIF('発注明細'!$A:$A,A72))</f>
        <v/>
      </c>
      <c r="K72" s="12" t="str">
        <f>IF(A72="","",SUMIF('発注明細'!$A:$A,A72,'発注明細'!$J:$J))</f>
        <v/>
      </c>
      <c r="L72" s="12" t="str">
        <f t="shared" si="1"/>
        <v/>
      </c>
      <c r="M72" s="12" t="str">
        <f t="shared" si="2"/>
        <v/>
      </c>
      <c r="N72" s="12" t="str">
        <f>IF(A72="","",SUMIF('納品確認'!$C:$C,A72,'納品確認'!$J:$J))</f>
        <v/>
      </c>
      <c r="O72" s="12" t="str">
        <f t="shared" si="3"/>
        <v/>
      </c>
      <c r="P72" s="10" t="str">
        <f>IF(A72="","",IF(H72&lt;&gt;"承認済","承認待ち",IF(O72=0,"納品完了",IF(G72&lt;'ダッシュボード'!$B$4,"納期遅れ",IF(G72&lt;='ダッシュボード'!$B$4+7,"納期注意","進行中")))))</f>
        <v/>
      </c>
      <c r="Q72" s="11" t="str">
        <f t="shared" si="4"/>
        <v/>
      </c>
      <c r="R72" s="10"/>
      <c r="S72" s="10"/>
    </row>
    <row r="73" ht="15.75" customHeight="1">
      <c r="A73" s="10"/>
      <c r="B73" s="10"/>
      <c r="C73" s="10" t="str">
        <f>IF(B73="","",IFERROR(VLOOKUP(B73,'仕入先マスタ'!$A:$B,2,FALSE),"未登録"))</f>
        <v/>
      </c>
      <c r="D73" s="10"/>
      <c r="E73" s="10"/>
      <c r="F73" s="11"/>
      <c r="G73" s="11"/>
      <c r="H73" s="10"/>
      <c r="I73" s="10"/>
      <c r="J73" s="10" t="str">
        <f>IF(A73="","",COUNTIF('発注明細'!$A:$A,A73))</f>
        <v/>
      </c>
      <c r="K73" s="12" t="str">
        <f>IF(A73="","",SUMIF('発注明細'!$A:$A,A73,'発注明細'!$J:$J))</f>
        <v/>
      </c>
      <c r="L73" s="12" t="str">
        <f t="shared" si="1"/>
        <v/>
      </c>
      <c r="M73" s="12" t="str">
        <f t="shared" si="2"/>
        <v/>
      </c>
      <c r="N73" s="12" t="str">
        <f>IF(A73="","",SUMIF('納品確認'!$C:$C,A73,'納品確認'!$J:$J))</f>
        <v/>
      </c>
      <c r="O73" s="12" t="str">
        <f t="shared" si="3"/>
        <v/>
      </c>
      <c r="P73" s="10" t="str">
        <f>IF(A73="","",IF(H73&lt;&gt;"承認済","承認待ち",IF(O73=0,"納品完了",IF(G73&lt;'ダッシュボード'!$B$4,"納期遅れ",IF(G73&lt;='ダッシュボード'!$B$4+7,"納期注意","進行中")))))</f>
        <v/>
      </c>
      <c r="Q73" s="11" t="str">
        <f t="shared" si="4"/>
        <v/>
      </c>
      <c r="R73" s="10"/>
      <c r="S73" s="10"/>
    </row>
    <row r="74" ht="15.75" customHeight="1">
      <c r="A74" s="10"/>
      <c r="B74" s="10"/>
      <c r="C74" s="10" t="str">
        <f>IF(B74="","",IFERROR(VLOOKUP(B74,'仕入先マスタ'!$A:$B,2,FALSE),"未登録"))</f>
        <v/>
      </c>
      <c r="D74" s="10"/>
      <c r="E74" s="10"/>
      <c r="F74" s="11"/>
      <c r="G74" s="11"/>
      <c r="H74" s="10"/>
      <c r="I74" s="10"/>
      <c r="J74" s="10" t="str">
        <f>IF(A74="","",COUNTIF('発注明細'!$A:$A,A74))</f>
        <v/>
      </c>
      <c r="K74" s="12" t="str">
        <f>IF(A74="","",SUMIF('発注明細'!$A:$A,A74,'発注明細'!$J:$J))</f>
        <v/>
      </c>
      <c r="L74" s="12" t="str">
        <f t="shared" si="1"/>
        <v/>
      </c>
      <c r="M74" s="12" t="str">
        <f t="shared" si="2"/>
        <v/>
      </c>
      <c r="N74" s="12" t="str">
        <f>IF(A74="","",SUMIF('納品確認'!$C:$C,A74,'納品確認'!$J:$J))</f>
        <v/>
      </c>
      <c r="O74" s="12" t="str">
        <f t="shared" si="3"/>
        <v/>
      </c>
      <c r="P74" s="10" t="str">
        <f>IF(A74="","",IF(H74&lt;&gt;"承認済","承認待ち",IF(O74=0,"納品完了",IF(G74&lt;'ダッシュボード'!$B$4,"納期遅れ",IF(G74&lt;='ダッシュボード'!$B$4+7,"納期注意","進行中")))))</f>
        <v/>
      </c>
      <c r="Q74" s="11" t="str">
        <f t="shared" si="4"/>
        <v/>
      </c>
      <c r="R74" s="10"/>
      <c r="S74" s="10"/>
    </row>
    <row r="75" ht="15.75" customHeight="1">
      <c r="A75" s="10"/>
      <c r="B75" s="10"/>
      <c r="C75" s="10" t="str">
        <f>IF(B75="","",IFERROR(VLOOKUP(B75,'仕入先マスタ'!$A:$B,2,FALSE),"未登録"))</f>
        <v/>
      </c>
      <c r="D75" s="10"/>
      <c r="E75" s="10"/>
      <c r="F75" s="11"/>
      <c r="G75" s="11"/>
      <c r="H75" s="10"/>
      <c r="I75" s="10"/>
      <c r="J75" s="10" t="str">
        <f>IF(A75="","",COUNTIF('発注明細'!$A:$A,A75))</f>
        <v/>
      </c>
      <c r="K75" s="12" t="str">
        <f>IF(A75="","",SUMIF('発注明細'!$A:$A,A75,'発注明細'!$J:$J))</f>
        <v/>
      </c>
      <c r="L75" s="12" t="str">
        <f t="shared" si="1"/>
        <v/>
      </c>
      <c r="M75" s="12" t="str">
        <f t="shared" si="2"/>
        <v/>
      </c>
      <c r="N75" s="12" t="str">
        <f>IF(A75="","",SUMIF('納品確認'!$C:$C,A75,'納品確認'!$J:$J))</f>
        <v/>
      </c>
      <c r="O75" s="12" t="str">
        <f t="shared" si="3"/>
        <v/>
      </c>
      <c r="P75" s="10" t="str">
        <f>IF(A75="","",IF(H75&lt;&gt;"承認済","承認待ち",IF(O75=0,"納品完了",IF(G75&lt;'ダッシュボード'!$B$4,"納期遅れ",IF(G75&lt;='ダッシュボード'!$B$4+7,"納期注意","進行中")))))</f>
        <v/>
      </c>
      <c r="Q75" s="11" t="str">
        <f t="shared" si="4"/>
        <v/>
      </c>
      <c r="R75" s="10"/>
      <c r="S75" s="10"/>
    </row>
    <row r="76" ht="15.75" customHeight="1">
      <c r="A76" s="10"/>
      <c r="B76" s="10"/>
      <c r="C76" s="10" t="str">
        <f>IF(B76="","",IFERROR(VLOOKUP(B76,'仕入先マスタ'!$A:$B,2,FALSE),"未登録"))</f>
        <v/>
      </c>
      <c r="D76" s="10"/>
      <c r="E76" s="10"/>
      <c r="F76" s="11"/>
      <c r="G76" s="11"/>
      <c r="H76" s="10"/>
      <c r="I76" s="10"/>
      <c r="J76" s="10" t="str">
        <f>IF(A76="","",COUNTIF('発注明細'!$A:$A,A76))</f>
        <v/>
      </c>
      <c r="K76" s="12" t="str">
        <f>IF(A76="","",SUMIF('発注明細'!$A:$A,A76,'発注明細'!$J:$J))</f>
        <v/>
      </c>
      <c r="L76" s="12" t="str">
        <f t="shared" si="1"/>
        <v/>
      </c>
      <c r="M76" s="12" t="str">
        <f t="shared" si="2"/>
        <v/>
      </c>
      <c r="N76" s="12" t="str">
        <f>IF(A76="","",SUMIF('納品確認'!$C:$C,A76,'納品確認'!$J:$J))</f>
        <v/>
      </c>
      <c r="O76" s="12" t="str">
        <f t="shared" si="3"/>
        <v/>
      </c>
      <c r="P76" s="10" t="str">
        <f>IF(A76="","",IF(H76&lt;&gt;"承認済","承認待ち",IF(O76=0,"納品完了",IF(G76&lt;'ダッシュボード'!$B$4,"納期遅れ",IF(G76&lt;='ダッシュボード'!$B$4+7,"納期注意","進行中")))))</f>
        <v/>
      </c>
      <c r="Q76" s="11" t="str">
        <f t="shared" si="4"/>
        <v/>
      </c>
      <c r="R76" s="10"/>
      <c r="S76" s="10"/>
    </row>
    <row r="77" ht="15.75" customHeight="1">
      <c r="A77" s="10"/>
      <c r="B77" s="10"/>
      <c r="C77" s="10" t="str">
        <f>IF(B77="","",IFERROR(VLOOKUP(B77,'仕入先マスタ'!$A:$B,2,FALSE),"未登録"))</f>
        <v/>
      </c>
      <c r="D77" s="10"/>
      <c r="E77" s="10"/>
      <c r="F77" s="11"/>
      <c r="G77" s="11"/>
      <c r="H77" s="10"/>
      <c r="I77" s="10"/>
      <c r="J77" s="10" t="str">
        <f>IF(A77="","",COUNTIF('発注明細'!$A:$A,A77))</f>
        <v/>
      </c>
      <c r="K77" s="12" t="str">
        <f>IF(A77="","",SUMIF('発注明細'!$A:$A,A77,'発注明細'!$J:$J))</f>
        <v/>
      </c>
      <c r="L77" s="12" t="str">
        <f t="shared" si="1"/>
        <v/>
      </c>
      <c r="M77" s="12" t="str">
        <f t="shared" si="2"/>
        <v/>
      </c>
      <c r="N77" s="12" t="str">
        <f>IF(A77="","",SUMIF('納品確認'!$C:$C,A77,'納品確認'!$J:$J))</f>
        <v/>
      </c>
      <c r="O77" s="12" t="str">
        <f t="shared" si="3"/>
        <v/>
      </c>
      <c r="P77" s="10" t="str">
        <f>IF(A77="","",IF(H77&lt;&gt;"承認済","承認待ち",IF(O77=0,"納品完了",IF(G77&lt;'ダッシュボード'!$B$4,"納期遅れ",IF(G77&lt;='ダッシュボード'!$B$4+7,"納期注意","進行中")))))</f>
        <v/>
      </c>
      <c r="Q77" s="11" t="str">
        <f t="shared" si="4"/>
        <v/>
      </c>
      <c r="R77" s="10"/>
      <c r="S77" s="10"/>
    </row>
    <row r="78" ht="15.75" customHeight="1">
      <c r="A78" s="10"/>
      <c r="B78" s="10"/>
      <c r="C78" s="10" t="str">
        <f>IF(B78="","",IFERROR(VLOOKUP(B78,'仕入先マスタ'!$A:$B,2,FALSE),"未登録"))</f>
        <v/>
      </c>
      <c r="D78" s="10"/>
      <c r="E78" s="10"/>
      <c r="F78" s="11"/>
      <c r="G78" s="11"/>
      <c r="H78" s="10"/>
      <c r="I78" s="10"/>
      <c r="J78" s="10" t="str">
        <f>IF(A78="","",COUNTIF('発注明細'!$A:$A,A78))</f>
        <v/>
      </c>
      <c r="K78" s="12" t="str">
        <f>IF(A78="","",SUMIF('発注明細'!$A:$A,A78,'発注明細'!$J:$J))</f>
        <v/>
      </c>
      <c r="L78" s="12" t="str">
        <f t="shared" si="1"/>
        <v/>
      </c>
      <c r="M78" s="12" t="str">
        <f t="shared" si="2"/>
        <v/>
      </c>
      <c r="N78" s="12" t="str">
        <f>IF(A78="","",SUMIF('納品確認'!$C:$C,A78,'納品確認'!$J:$J))</f>
        <v/>
      </c>
      <c r="O78" s="12" t="str">
        <f t="shared" si="3"/>
        <v/>
      </c>
      <c r="P78" s="10" t="str">
        <f>IF(A78="","",IF(H78&lt;&gt;"承認済","承認待ち",IF(O78=0,"納品完了",IF(G78&lt;'ダッシュボード'!$B$4,"納期遅れ",IF(G78&lt;='ダッシュボード'!$B$4+7,"納期注意","進行中")))))</f>
        <v/>
      </c>
      <c r="Q78" s="11" t="str">
        <f t="shared" si="4"/>
        <v/>
      </c>
      <c r="R78" s="10"/>
      <c r="S78" s="10"/>
    </row>
    <row r="79" ht="15.75" customHeight="1">
      <c r="A79" s="10"/>
      <c r="B79" s="10"/>
      <c r="C79" s="10" t="str">
        <f>IF(B79="","",IFERROR(VLOOKUP(B79,'仕入先マスタ'!$A:$B,2,FALSE),"未登録"))</f>
        <v/>
      </c>
      <c r="D79" s="10"/>
      <c r="E79" s="10"/>
      <c r="F79" s="11"/>
      <c r="G79" s="11"/>
      <c r="H79" s="10"/>
      <c r="I79" s="10"/>
      <c r="J79" s="10" t="str">
        <f>IF(A79="","",COUNTIF('発注明細'!$A:$A,A79))</f>
        <v/>
      </c>
      <c r="K79" s="12" t="str">
        <f>IF(A79="","",SUMIF('発注明細'!$A:$A,A79,'発注明細'!$J:$J))</f>
        <v/>
      </c>
      <c r="L79" s="12" t="str">
        <f t="shared" si="1"/>
        <v/>
      </c>
      <c r="M79" s="12" t="str">
        <f t="shared" si="2"/>
        <v/>
      </c>
      <c r="N79" s="12" t="str">
        <f>IF(A79="","",SUMIF('納品確認'!$C:$C,A79,'納品確認'!$J:$J))</f>
        <v/>
      </c>
      <c r="O79" s="12" t="str">
        <f t="shared" si="3"/>
        <v/>
      </c>
      <c r="P79" s="10" t="str">
        <f>IF(A79="","",IF(H79&lt;&gt;"承認済","承認待ち",IF(O79=0,"納品完了",IF(G79&lt;'ダッシュボード'!$B$4,"納期遅れ",IF(G79&lt;='ダッシュボード'!$B$4+7,"納期注意","進行中")))))</f>
        <v/>
      </c>
      <c r="Q79" s="11" t="str">
        <f t="shared" si="4"/>
        <v/>
      </c>
      <c r="R79" s="10"/>
      <c r="S79" s="10"/>
    </row>
    <row r="80" ht="15.75" customHeight="1">
      <c r="A80" s="10"/>
      <c r="B80" s="10"/>
      <c r="C80" s="10" t="str">
        <f>IF(B80="","",IFERROR(VLOOKUP(B80,'仕入先マスタ'!$A:$B,2,FALSE),"未登録"))</f>
        <v/>
      </c>
      <c r="D80" s="10"/>
      <c r="E80" s="10"/>
      <c r="F80" s="11"/>
      <c r="G80" s="11"/>
      <c r="H80" s="10"/>
      <c r="I80" s="10"/>
      <c r="J80" s="10" t="str">
        <f>IF(A80="","",COUNTIF('発注明細'!$A:$A,A80))</f>
        <v/>
      </c>
      <c r="K80" s="12" t="str">
        <f>IF(A80="","",SUMIF('発注明細'!$A:$A,A80,'発注明細'!$J:$J))</f>
        <v/>
      </c>
      <c r="L80" s="12" t="str">
        <f t="shared" si="1"/>
        <v/>
      </c>
      <c r="M80" s="12" t="str">
        <f t="shared" si="2"/>
        <v/>
      </c>
      <c r="N80" s="12" t="str">
        <f>IF(A80="","",SUMIF('納品確認'!$C:$C,A80,'納品確認'!$J:$J))</f>
        <v/>
      </c>
      <c r="O80" s="12" t="str">
        <f t="shared" si="3"/>
        <v/>
      </c>
      <c r="P80" s="10" t="str">
        <f>IF(A80="","",IF(H80&lt;&gt;"承認済","承認待ち",IF(O80=0,"納品完了",IF(G80&lt;'ダッシュボード'!$B$4,"納期遅れ",IF(G80&lt;='ダッシュボード'!$B$4+7,"納期注意","進行中")))))</f>
        <v/>
      </c>
      <c r="Q80" s="11" t="str">
        <f t="shared" si="4"/>
        <v/>
      </c>
      <c r="R80" s="10"/>
      <c r="S80" s="10"/>
    </row>
    <row r="81" ht="15.75" customHeight="1">
      <c r="A81" s="10"/>
      <c r="B81" s="10"/>
      <c r="C81" s="10" t="str">
        <f>IF(B81="","",IFERROR(VLOOKUP(B81,'仕入先マスタ'!$A:$B,2,FALSE),"未登録"))</f>
        <v/>
      </c>
      <c r="D81" s="10"/>
      <c r="E81" s="10"/>
      <c r="F81" s="11"/>
      <c r="G81" s="11"/>
      <c r="H81" s="10"/>
      <c r="I81" s="10"/>
      <c r="J81" s="10" t="str">
        <f>IF(A81="","",COUNTIF('発注明細'!$A:$A,A81))</f>
        <v/>
      </c>
      <c r="K81" s="12" t="str">
        <f>IF(A81="","",SUMIF('発注明細'!$A:$A,A81,'発注明細'!$J:$J))</f>
        <v/>
      </c>
      <c r="L81" s="12" t="str">
        <f t="shared" si="1"/>
        <v/>
      </c>
      <c r="M81" s="12" t="str">
        <f t="shared" si="2"/>
        <v/>
      </c>
      <c r="N81" s="12" t="str">
        <f>IF(A81="","",SUMIF('納品確認'!$C:$C,A81,'納品確認'!$J:$J))</f>
        <v/>
      </c>
      <c r="O81" s="12" t="str">
        <f t="shared" si="3"/>
        <v/>
      </c>
      <c r="P81" s="10" t="str">
        <f>IF(A81="","",IF(H81&lt;&gt;"承認済","承認待ち",IF(O81=0,"納品完了",IF(G81&lt;'ダッシュボード'!$B$4,"納期遅れ",IF(G81&lt;='ダッシュボード'!$B$4+7,"納期注意","進行中")))))</f>
        <v/>
      </c>
      <c r="Q81" s="11" t="str">
        <f t="shared" si="4"/>
        <v/>
      </c>
      <c r="R81" s="10"/>
      <c r="S81" s="10"/>
    </row>
    <row r="82" ht="15.75" customHeight="1">
      <c r="A82" s="10"/>
      <c r="B82" s="10"/>
      <c r="C82" s="10" t="str">
        <f>IF(B82="","",IFERROR(VLOOKUP(B82,'仕入先マスタ'!$A:$B,2,FALSE),"未登録"))</f>
        <v/>
      </c>
      <c r="D82" s="10"/>
      <c r="E82" s="10"/>
      <c r="F82" s="11"/>
      <c r="G82" s="11"/>
      <c r="H82" s="10"/>
      <c r="I82" s="10"/>
      <c r="J82" s="10" t="str">
        <f>IF(A82="","",COUNTIF('発注明細'!$A:$A,A82))</f>
        <v/>
      </c>
      <c r="K82" s="12" t="str">
        <f>IF(A82="","",SUMIF('発注明細'!$A:$A,A82,'発注明細'!$J:$J))</f>
        <v/>
      </c>
      <c r="L82" s="12" t="str">
        <f t="shared" si="1"/>
        <v/>
      </c>
      <c r="M82" s="12" t="str">
        <f t="shared" si="2"/>
        <v/>
      </c>
      <c r="N82" s="12" t="str">
        <f>IF(A82="","",SUMIF('納品確認'!$C:$C,A82,'納品確認'!$J:$J))</f>
        <v/>
      </c>
      <c r="O82" s="12" t="str">
        <f t="shared" si="3"/>
        <v/>
      </c>
      <c r="P82" s="10" t="str">
        <f>IF(A82="","",IF(H82&lt;&gt;"承認済","承認待ち",IF(O82=0,"納品完了",IF(G82&lt;'ダッシュボード'!$B$4,"納期遅れ",IF(G82&lt;='ダッシュボード'!$B$4+7,"納期注意","進行中")))))</f>
        <v/>
      </c>
      <c r="Q82" s="11" t="str">
        <f t="shared" si="4"/>
        <v/>
      </c>
      <c r="R82" s="10"/>
      <c r="S82" s="10"/>
    </row>
    <row r="83" ht="15.75" customHeight="1">
      <c r="A83" s="10"/>
      <c r="B83" s="10"/>
      <c r="C83" s="10" t="str">
        <f>IF(B83="","",IFERROR(VLOOKUP(B83,'仕入先マスタ'!$A:$B,2,FALSE),"未登録"))</f>
        <v/>
      </c>
      <c r="D83" s="10"/>
      <c r="E83" s="10"/>
      <c r="F83" s="11"/>
      <c r="G83" s="11"/>
      <c r="H83" s="10"/>
      <c r="I83" s="10"/>
      <c r="J83" s="10" t="str">
        <f>IF(A83="","",COUNTIF('発注明細'!$A:$A,A83))</f>
        <v/>
      </c>
      <c r="K83" s="12" t="str">
        <f>IF(A83="","",SUMIF('発注明細'!$A:$A,A83,'発注明細'!$J:$J))</f>
        <v/>
      </c>
      <c r="L83" s="12" t="str">
        <f t="shared" si="1"/>
        <v/>
      </c>
      <c r="M83" s="12" t="str">
        <f t="shared" si="2"/>
        <v/>
      </c>
      <c r="N83" s="12" t="str">
        <f>IF(A83="","",SUMIF('納品確認'!$C:$C,A83,'納品確認'!$J:$J))</f>
        <v/>
      </c>
      <c r="O83" s="12" t="str">
        <f t="shared" si="3"/>
        <v/>
      </c>
      <c r="P83" s="10" t="str">
        <f>IF(A83="","",IF(H83&lt;&gt;"承認済","承認待ち",IF(O83=0,"納品完了",IF(G83&lt;'ダッシュボード'!$B$4,"納期遅れ",IF(G83&lt;='ダッシュボード'!$B$4+7,"納期注意","進行中")))))</f>
        <v/>
      </c>
      <c r="Q83" s="11" t="str">
        <f t="shared" si="4"/>
        <v/>
      </c>
      <c r="R83" s="10"/>
      <c r="S83" s="10"/>
    </row>
    <row r="84" ht="15.75" customHeight="1">
      <c r="A84" s="10"/>
      <c r="B84" s="10"/>
      <c r="C84" s="10" t="str">
        <f>IF(B84="","",IFERROR(VLOOKUP(B84,'仕入先マスタ'!$A:$B,2,FALSE),"未登録"))</f>
        <v/>
      </c>
      <c r="D84" s="10"/>
      <c r="E84" s="10"/>
      <c r="F84" s="11"/>
      <c r="G84" s="11"/>
      <c r="H84" s="10"/>
      <c r="I84" s="10"/>
      <c r="J84" s="10" t="str">
        <f>IF(A84="","",COUNTIF('発注明細'!$A:$A,A84))</f>
        <v/>
      </c>
      <c r="K84" s="12" t="str">
        <f>IF(A84="","",SUMIF('発注明細'!$A:$A,A84,'発注明細'!$J:$J))</f>
        <v/>
      </c>
      <c r="L84" s="12" t="str">
        <f t="shared" si="1"/>
        <v/>
      </c>
      <c r="M84" s="12" t="str">
        <f t="shared" si="2"/>
        <v/>
      </c>
      <c r="N84" s="12" t="str">
        <f>IF(A84="","",SUMIF('納品確認'!$C:$C,A84,'納品確認'!$J:$J))</f>
        <v/>
      </c>
      <c r="O84" s="12" t="str">
        <f t="shared" si="3"/>
        <v/>
      </c>
      <c r="P84" s="10" t="str">
        <f>IF(A84="","",IF(H84&lt;&gt;"承認済","承認待ち",IF(O84=0,"納品完了",IF(G84&lt;'ダッシュボード'!$B$4,"納期遅れ",IF(G84&lt;='ダッシュボード'!$B$4+7,"納期注意","進行中")))))</f>
        <v/>
      </c>
      <c r="Q84" s="11" t="str">
        <f t="shared" si="4"/>
        <v/>
      </c>
      <c r="R84" s="10"/>
      <c r="S84" s="10"/>
    </row>
    <row r="85" ht="15.75" customHeight="1">
      <c r="A85" s="10"/>
      <c r="B85" s="10"/>
      <c r="C85" s="10" t="str">
        <f>IF(B85="","",IFERROR(VLOOKUP(B85,'仕入先マスタ'!$A:$B,2,FALSE),"未登録"))</f>
        <v/>
      </c>
      <c r="D85" s="10"/>
      <c r="E85" s="10"/>
      <c r="F85" s="11"/>
      <c r="G85" s="11"/>
      <c r="H85" s="10"/>
      <c r="I85" s="10"/>
      <c r="J85" s="10" t="str">
        <f>IF(A85="","",COUNTIF('発注明細'!$A:$A,A85))</f>
        <v/>
      </c>
      <c r="K85" s="12" t="str">
        <f>IF(A85="","",SUMIF('発注明細'!$A:$A,A85,'発注明細'!$J:$J))</f>
        <v/>
      </c>
      <c r="L85" s="12" t="str">
        <f t="shared" si="1"/>
        <v/>
      </c>
      <c r="M85" s="12" t="str">
        <f t="shared" si="2"/>
        <v/>
      </c>
      <c r="N85" s="12" t="str">
        <f>IF(A85="","",SUMIF('納品確認'!$C:$C,A85,'納品確認'!$J:$J))</f>
        <v/>
      </c>
      <c r="O85" s="12" t="str">
        <f t="shared" si="3"/>
        <v/>
      </c>
      <c r="P85" s="10" t="str">
        <f>IF(A85="","",IF(H85&lt;&gt;"承認済","承認待ち",IF(O85=0,"納品完了",IF(G85&lt;'ダッシュボード'!$B$4,"納期遅れ",IF(G85&lt;='ダッシュボード'!$B$4+7,"納期注意","進行中")))))</f>
        <v/>
      </c>
      <c r="Q85" s="11" t="str">
        <f t="shared" si="4"/>
        <v/>
      </c>
      <c r="R85" s="10"/>
      <c r="S85" s="10"/>
    </row>
    <row r="86" ht="15.75" customHeight="1">
      <c r="A86" s="10"/>
      <c r="B86" s="10"/>
      <c r="C86" s="10" t="str">
        <f>IF(B86="","",IFERROR(VLOOKUP(B86,'仕入先マスタ'!$A:$B,2,FALSE),"未登録"))</f>
        <v/>
      </c>
      <c r="D86" s="10"/>
      <c r="E86" s="10"/>
      <c r="F86" s="11"/>
      <c r="G86" s="11"/>
      <c r="H86" s="10"/>
      <c r="I86" s="10"/>
      <c r="J86" s="10" t="str">
        <f>IF(A86="","",COUNTIF('発注明細'!$A:$A,A86))</f>
        <v/>
      </c>
      <c r="K86" s="12" t="str">
        <f>IF(A86="","",SUMIF('発注明細'!$A:$A,A86,'発注明細'!$J:$J))</f>
        <v/>
      </c>
      <c r="L86" s="12" t="str">
        <f t="shared" si="1"/>
        <v/>
      </c>
      <c r="M86" s="12" t="str">
        <f t="shared" si="2"/>
        <v/>
      </c>
      <c r="N86" s="12" t="str">
        <f>IF(A86="","",SUMIF('納品確認'!$C:$C,A86,'納品確認'!$J:$J))</f>
        <v/>
      </c>
      <c r="O86" s="12" t="str">
        <f t="shared" si="3"/>
        <v/>
      </c>
      <c r="P86" s="10" t="str">
        <f>IF(A86="","",IF(H86&lt;&gt;"承認済","承認待ち",IF(O86=0,"納品完了",IF(G86&lt;'ダッシュボード'!$B$4,"納期遅れ",IF(G86&lt;='ダッシュボード'!$B$4+7,"納期注意","進行中")))))</f>
        <v/>
      </c>
      <c r="Q86" s="11" t="str">
        <f t="shared" si="4"/>
        <v/>
      </c>
      <c r="R86" s="10"/>
      <c r="S86" s="10"/>
    </row>
    <row r="87" ht="15.75" customHeight="1">
      <c r="A87" s="10"/>
      <c r="B87" s="10"/>
      <c r="C87" s="10" t="str">
        <f>IF(B87="","",IFERROR(VLOOKUP(B87,'仕入先マスタ'!$A:$B,2,FALSE),"未登録"))</f>
        <v/>
      </c>
      <c r="D87" s="10"/>
      <c r="E87" s="10"/>
      <c r="F87" s="11"/>
      <c r="G87" s="11"/>
      <c r="H87" s="10"/>
      <c r="I87" s="10"/>
      <c r="J87" s="10" t="str">
        <f>IF(A87="","",COUNTIF('発注明細'!$A:$A,A87))</f>
        <v/>
      </c>
      <c r="K87" s="12" t="str">
        <f>IF(A87="","",SUMIF('発注明細'!$A:$A,A87,'発注明細'!$J:$J))</f>
        <v/>
      </c>
      <c r="L87" s="12" t="str">
        <f t="shared" si="1"/>
        <v/>
      </c>
      <c r="M87" s="12" t="str">
        <f t="shared" si="2"/>
        <v/>
      </c>
      <c r="N87" s="12" t="str">
        <f>IF(A87="","",SUMIF('納品確認'!$C:$C,A87,'納品確認'!$J:$J))</f>
        <v/>
      </c>
      <c r="O87" s="12" t="str">
        <f t="shared" si="3"/>
        <v/>
      </c>
      <c r="P87" s="10" t="str">
        <f>IF(A87="","",IF(H87&lt;&gt;"承認済","承認待ち",IF(O87=0,"納品完了",IF(G87&lt;'ダッシュボード'!$B$4,"納期遅れ",IF(G87&lt;='ダッシュボード'!$B$4+7,"納期注意","進行中")))))</f>
        <v/>
      </c>
      <c r="Q87" s="11" t="str">
        <f t="shared" si="4"/>
        <v/>
      </c>
      <c r="R87" s="10"/>
      <c r="S87" s="10"/>
    </row>
    <row r="88" ht="15.75" customHeight="1">
      <c r="A88" s="10"/>
      <c r="B88" s="10"/>
      <c r="C88" s="10" t="str">
        <f>IF(B88="","",IFERROR(VLOOKUP(B88,'仕入先マスタ'!$A:$B,2,FALSE),"未登録"))</f>
        <v/>
      </c>
      <c r="D88" s="10"/>
      <c r="E88" s="10"/>
      <c r="F88" s="11"/>
      <c r="G88" s="11"/>
      <c r="H88" s="10"/>
      <c r="I88" s="10"/>
      <c r="J88" s="10" t="str">
        <f>IF(A88="","",COUNTIF('発注明細'!$A:$A,A88))</f>
        <v/>
      </c>
      <c r="K88" s="12" t="str">
        <f>IF(A88="","",SUMIF('発注明細'!$A:$A,A88,'発注明細'!$J:$J))</f>
        <v/>
      </c>
      <c r="L88" s="12" t="str">
        <f t="shared" si="1"/>
        <v/>
      </c>
      <c r="M88" s="12" t="str">
        <f t="shared" si="2"/>
        <v/>
      </c>
      <c r="N88" s="12" t="str">
        <f>IF(A88="","",SUMIF('納品確認'!$C:$C,A88,'納品確認'!$J:$J))</f>
        <v/>
      </c>
      <c r="O88" s="12" t="str">
        <f t="shared" si="3"/>
        <v/>
      </c>
      <c r="P88" s="10" t="str">
        <f>IF(A88="","",IF(H88&lt;&gt;"承認済","承認待ち",IF(O88=0,"納品完了",IF(G88&lt;'ダッシュボード'!$B$4,"納期遅れ",IF(G88&lt;='ダッシュボード'!$B$4+7,"納期注意","進行中")))))</f>
        <v/>
      </c>
      <c r="Q88" s="11" t="str">
        <f t="shared" si="4"/>
        <v/>
      </c>
      <c r="R88" s="10"/>
      <c r="S88" s="10"/>
    </row>
    <row r="89" ht="15.75" customHeight="1">
      <c r="A89" s="10"/>
      <c r="B89" s="10"/>
      <c r="C89" s="10" t="str">
        <f>IF(B89="","",IFERROR(VLOOKUP(B89,'仕入先マスタ'!$A:$B,2,FALSE),"未登録"))</f>
        <v/>
      </c>
      <c r="D89" s="10"/>
      <c r="E89" s="10"/>
      <c r="F89" s="11"/>
      <c r="G89" s="11"/>
      <c r="H89" s="10"/>
      <c r="I89" s="10"/>
      <c r="J89" s="10" t="str">
        <f>IF(A89="","",COUNTIF('発注明細'!$A:$A,A89))</f>
        <v/>
      </c>
      <c r="K89" s="12" t="str">
        <f>IF(A89="","",SUMIF('発注明細'!$A:$A,A89,'発注明細'!$J:$J))</f>
        <v/>
      </c>
      <c r="L89" s="12" t="str">
        <f t="shared" si="1"/>
        <v/>
      </c>
      <c r="M89" s="12" t="str">
        <f t="shared" si="2"/>
        <v/>
      </c>
      <c r="N89" s="12" t="str">
        <f>IF(A89="","",SUMIF('納品確認'!$C:$C,A89,'納品確認'!$J:$J))</f>
        <v/>
      </c>
      <c r="O89" s="12" t="str">
        <f t="shared" si="3"/>
        <v/>
      </c>
      <c r="P89" s="10" t="str">
        <f>IF(A89="","",IF(H89&lt;&gt;"承認済","承認待ち",IF(O89=0,"納品完了",IF(G89&lt;'ダッシュボード'!$B$4,"納期遅れ",IF(G89&lt;='ダッシュボード'!$B$4+7,"納期注意","進行中")))))</f>
        <v/>
      </c>
      <c r="Q89" s="11" t="str">
        <f t="shared" si="4"/>
        <v/>
      </c>
      <c r="R89" s="10"/>
      <c r="S89" s="10"/>
    </row>
    <row r="90" ht="15.75" customHeight="1">
      <c r="A90" s="10"/>
      <c r="B90" s="10"/>
      <c r="C90" s="10" t="str">
        <f>IF(B90="","",IFERROR(VLOOKUP(B90,'仕入先マスタ'!$A:$B,2,FALSE),"未登録"))</f>
        <v/>
      </c>
      <c r="D90" s="10"/>
      <c r="E90" s="10"/>
      <c r="F90" s="11"/>
      <c r="G90" s="11"/>
      <c r="H90" s="10"/>
      <c r="I90" s="10"/>
      <c r="J90" s="10" t="str">
        <f>IF(A90="","",COUNTIF('発注明細'!$A:$A,A90))</f>
        <v/>
      </c>
      <c r="K90" s="12" t="str">
        <f>IF(A90="","",SUMIF('発注明細'!$A:$A,A90,'発注明細'!$J:$J))</f>
        <v/>
      </c>
      <c r="L90" s="12" t="str">
        <f t="shared" si="1"/>
        <v/>
      </c>
      <c r="M90" s="12" t="str">
        <f t="shared" si="2"/>
        <v/>
      </c>
      <c r="N90" s="12" t="str">
        <f>IF(A90="","",SUMIF('納品確認'!$C:$C,A90,'納品確認'!$J:$J))</f>
        <v/>
      </c>
      <c r="O90" s="12" t="str">
        <f t="shared" si="3"/>
        <v/>
      </c>
      <c r="P90" s="10" t="str">
        <f>IF(A90="","",IF(H90&lt;&gt;"承認済","承認待ち",IF(O90=0,"納品完了",IF(G90&lt;'ダッシュボード'!$B$4,"納期遅れ",IF(G90&lt;='ダッシュボード'!$B$4+7,"納期注意","進行中")))))</f>
        <v/>
      </c>
      <c r="Q90" s="11" t="str">
        <f t="shared" si="4"/>
        <v/>
      </c>
      <c r="R90" s="10"/>
      <c r="S90" s="10"/>
    </row>
    <row r="91" ht="15.75" customHeight="1">
      <c r="A91" s="10"/>
      <c r="B91" s="10"/>
      <c r="C91" s="10" t="str">
        <f>IF(B91="","",IFERROR(VLOOKUP(B91,'仕入先マスタ'!$A:$B,2,FALSE),"未登録"))</f>
        <v/>
      </c>
      <c r="D91" s="10"/>
      <c r="E91" s="10"/>
      <c r="F91" s="11"/>
      <c r="G91" s="11"/>
      <c r="H91" s="10"/>
      <c r="I91" s="10"/>
      <c r="J91" s="10" t="str">
        <f>IF(A91="","",COUNTIF('発注明細'!$A:$A,A91))</f>
        <v/>
      </c>
      <c r="K91" s="12" t="str">
        <f>IF(A91="","",SUMIF('発注明細'!$A:$A,A91,'発注明細'!$J:$J))</f>
        <v/>
      </c>
      <c r="L91" s="12" t="str">
        <f t="shared" si="1"/>
        <v/>
      </c>
      <c r="M91" s="12" t="str">
        <f t="shared" si="2"/>
        <v/>
      </c>
      <c r="N91" s="12" t="str">
        <f>IF(A91="","",SUMIF('納品確認'!$C:$C,A91,'納品確認'!$J:$J))</f>
        <v/>
      </c>
      <c r="O91" s="12" t="str">
        <f t="shared" si="3"/>
        <v/>
      </c>
      <c r="P91" s="10" t="str">
        <f>IF(A91="","",IF(H91&lt;&gt;"承認済","承認待ち",IF(O91=0,"納品完了",IF(G91&lt;'ダッシュボード'!$B$4,"納期遅れ",IF(G91&lt;='ダッシュボード'!$B$4+7,"納期注意","進行中")))))</f>
        <v/>
      </c>
      <c r="Q91" s="11" t="str">
        <f t="shared" si="4"/>
        <v/>
      </c>
      <c r="R91" s="10"/>
      <c r="S91" s="10"/>
    </row>
    <row r="92" ht="15.75" customHeight="1">
      <c r="A92" s="10"/>
      <c r="B92" s="10"/>
      <c r="C92" s="10" t="str">
        <f>IF(B92="","",IFERROR(VLOOKUP(B92,'仕入先マスタ'!$A:$B,2,FALSE),"未登録"))</f>
        <v/>
      </c>
      <c r="D92" s="10"/>
      <c r="E92" s="10"/>
      <c r="F92" s="11"/>
      <c r="G92" s="11"/>
      <c r="H92" s="10"/>
      <c r="I92" s="10"/>
      <c r="J92" s="10" t="str">
        <f>IF(A92="","",COUNTIF('発注明細'!$A:$A,A92))</f>
        <v/>
      </c>
      <c r="K92" s="12" t="str">
        <f>IF(A92="","",SUMIF('発注明細'!$A:$A,A92,'発注明細'!$J:$J))</f>
        <v/>
      </c>
      <c r="L92" s="12" t="str">
        <f t="shared" si="1"/>
        <v/>
      </c>
      <c r="M92" s="12" t="str">
        <f t="shared" si="2"/>
        <v/>
      </c>
      <c r="N92" s="12" t="str">
        <f>IF(A92="","",SUMIF('納品確認'!$C:$C,A92,'納品確認'!$J:$J))</f>
        <v/>
      </c>
      <c r="O92" s="12" t="str">
        <f t="shared" si="3"/>
        <v/>
      </c>
      <c r="P92" s="10" t="str">
        <f>IF(A92="","",IF(H92&lt;&gt;"承認済","承認待ち",IF(O92=0,"納品完了",IF(G92&lt;'ダッシュボード'!$B$4,"納期遅れ",IF(G92&lt;='ダッシュボード'!$B$4+7,"納期注意","進行中")))))</f>
        <v/>
      </c>
      <c r="Q92" s="11" t="str">
        <f t="shared" si="4"/>
        <v/>
      </c>
      <c r="R92" s="10"/>
      <c r="S92" s="10"/>
    </row>
    <row r="93" ht="15.75" customHeight="1">
      <c r="A93" s="10"/>
      <c r="B93" s="10"/>
      <c r="C93" s="10" t="str">
        <f>IF(B93="","",IFERROR(VLOOKUP(B93,'仕入先マスタ'!$A:$B,2,FALSE),"未登録"))</f>
        <v/>
      </c>
      <c r="D93" s="10"/>
      <c r="E93" s="10"/>
      <c r="F93" s="11"/>
      <c r="G93" s="11"/>
      <c r="H93" s="10"/>
      <c r="I93" s="10"/>
      <c r="J93" s="10" t="str">
        <f>IF(A93="","",COUNTIF('発注明細'!$A:$A,A93))</f>
        <v/>
      </c>
      <c r="K93" s="12" t="str">
        <f>IF(A93="","",SUMIF('発注明細'!$A:$A,A93,'発注明細'!$J:$J))</f>
        <v/>
      </c>
      <c r="L93" s="12" t="str">
        <f t="shared" si="1"/>
        <v/>
      </c>
      <c r="M93" s="12" t="str">
        <f t="shared" si="2"/>
        <v/>
      </c>
      <c r="N93" s="12" t="str">
        <f>IF(A93="","",SUMIF('納品確認'!$C:$C,A93,'納品確認'!$J:$J))</f>
        <v/>
      </c>
      <c r="O93" s="12" t="str">
        <f t="shared" si="3"/>
        <v/>
      </c>
      <c r="P93" s="10" t="str">
        <f>IF(A93="","",IF(H93&lt;&gt;"承認済","承認待ち",IF(O93=0,"納品完了",IF(G93&lt;'ダッシュボード'!$B$4,"納期遅れ",IF(G93&lt;='ダッシュボード'!$B$4+7,"納期注意","進行中")))))</f>
        <v/>
      </c>
      <c r="Q93" s="11" t="str">
        <f t="shared" si="4"/>
        <v/>
      </c>
      <c r="R93" s="10"/>
      <c r="S93" s="10"/>
    </row>
    <row r="94" ht="15.75" customHeight="1">
      <c r="A94" s="10"/>
      <c r="B94" s="10"/>
      <c r="C94" s="10" t="str">
        <f>IF(B94="","",IFERROR(VLOOKUP(B94,'仕入先マスタ'!$A:$B,2,FALSE),"未登録"))</f>
        <v/>
      </c>
      <c r="D94" s="10"/>
      <c r="E94" s="10"/>
      <c r="F94" s="11"/>
      <c r="G94" s="11"/>
      <c r="H94" s="10"/>
      <c r="I94" s="10"/>
      <c r="J94" s="10" t="str">
        <f>IF(A94="","",COUNTIF('発注明細'!$A:$A,A94))</f>
        <v/>
      </c>
      <c r="K94" s="12" t="str">
        <f>IF(A94="","",SUMIF('発注明細'!$A:$A,A94,'発注明細'!$J:$J))</f>
        <v/>
      </c>
      <c r="L94" s="12" t="str">
        <f t="shared" si="1"/>
        <v/>
      </c>
      <c r="M94" s="12" t="str">
        <f t="shared" si="2"/>
        <v/>
      </c>
      <c r="N94" s="12" t="str">
        <f>IF(A94="","",SUMIF('納品確認'!$C:$C,A94,'納品確認'!$J:$J))</f>
        <v/>
      </c>
      <c r="O94" s="12" t="str">
        <f t="shared" si="3"/>
        <v/>
      </c>
      <c r="P94" s="10" t="str">
        <f>IF(A94="","",IF(H94&lt;&gt;"承認済","承認待ち",IF(O94=0,"納品完了",IF(G94&lt;'ダッシュボード'!$B$4,"納期遅れ",IF(G94&lt;='ダッシュボード'!$B$4+7,"納期注意","進行中")))))</f>
        <v/>
      </c>
      <c r="Q94" s="11" t="str">
        <f t="shared" si="4"/>
        <v/>
      </c>
      <c r="R94" s="10"/>
      <c r="S94" s="10"/>
    </row>
    <row r="95" ht="15.75" customHeight="1">
      <c r="A95" s="10"/>
      <c r="B95" s="10"/>
      <c r="C95" s="10" t="str">
        <f>IF(B95="","",IFERROR(VLOOKUP(B95,'仕入先マスタ'!$A:$B,2,FALSE),"未登録"))</f>
        <v/>
      </c>
      <c r="D95" s="10"/>
      <c r="E95" s="10"/>
      <c r="F95" s="11"/>
      <c r="G95" s="11"/>
      <c r="H95" s="10"/>
      <c r="I95" s="10"/>
      <c r="J95" s="10" t="str">
        <f>IF(A95="","",COUNTIF('発注明細'!$A:$A,A95))</f>
        <v/>
      </c>
      <c r="K95" s="12" t="str">
        <f>IF(A95="","",SUMIF('発注明細'!$A:$A,A95,'発注明細'!$J:$J))</f>
        <v/>
      </c>
      <c r="L95" s="12" t="str">
        <f t="shared" si="1"/>
        <v/>
      </c>
      <c r="M95" s="12" t="str">
        <f t="shared" si="2"/>
        <v/>
      </c>
      <c r="N95" s="12" t="str">
        <f>IF(A95="","",SUMIF('納品確認'!$C:$C,A95,'納品確認'!$J:$J))</f>
        <v/>
      </c>
      <c r="O95" s="12" t="str">
        <f t="shared" si="3"/>
        <v/>
      </c>
      <c r="P95" s="10" t="str">
        <f>IF(A95="","",IF(H95&lt;&gt;"承認済","承認待ち",IF(O95=0,"納品完了",IF(G95&lt;'ダッシュボード'!$B$4,"納期遅れ",IF(G95&lt;='ダッシュボード'!$B$4+7,"納期注意","進行中")))))</f>
        <v/>
      </c>
      <c r="Q95" s="11" t="str">
        <f t="shared" si="4"/>
        <v/>
      </c>
      <c r="R95" s="10"/>
      <c r="S95" s="10"/>
    </row>
    <row r="96" ht="15.75" customHeight="1">
      <c r="A96" s="10"/>
      <c r="B96" s="10"/>
      <c r="C96" s="10" t="str">
        <f>IF(B96="","",IFERROR(VLOOKUP(B96,'仕入先マスタ'!$A:$B,2,FALSE),"未登録"))</f>
        <v/>
      </c>
      <c r="D96" s="10"/>
      <c r="E96" s="10"/>
      <c r="F96" s="11"/>
      <c r="G96" s="11"/>
      <c r="H96" s="10"/>
      <c r="I96" s="10"/>
      <c r="J96" s="10" t="str">
        <f>IF(A96="","",COUNTIF('発注明細'!$A:$A,A96))</f>
        <v/>
      </c>
      <c r="K96" s="12" t="str">
        <f>IF(A96="","",SUMIF('発注明細'!$A:$A,A96,'発注明細'!$J:$J))</f>
        <v/>
      </c>
      <c r="L96" s="12" t="str">
        <f t="shared" si="1"/>
        <v/>
      </c>
      <c r="M96" s="12" t="str">
        <f t="shared" si="2"/>
        <v/>
      </c>
      <c r="N96" s="12" t="str">
        <f>IF(A96="","",SUMIF('納品確認'!$C:$C,A96,'納品確認'!$J:$J))</f>
        <v/>
      </c>
      <c r="O96" s="12" t="str">
        <f t="shared" si="3"/>
        <v/>
      </c>
      <c r="P96" s="10" t="str">
        <f>IF(A96="","",IF(H96&lt;&gt;"承認済","承認待ち",IF(O96=0,"納品完了",IF(G96&lt;'ダッシュボード'!$B$4,"納期遅れ",IF(G96&lt;='ダッシュボード'!$B$4+7,"納期注意","進行中")))))</f>
        <v/>
      </c>
      <c r="Q96" s="11" t="str">
        <f t="shared" si="4"/>
        <v/>
      </c>
      <c r="R96" s="10"/>
      <c r="S96" s="10"/>
    </row>
    <row r="97" ht="15.75" customHeight="1">
      <c r="A97" s="10"/>
      <c r="B97" s="10"/>
      <c r="C97" s="10" t="str">
        <f>IF(B97="","",IFERROR(VLOOKUP(B97,'仕入先マスタ'!$A:$B,2,FALSE),"未登録"))</f>
        <v/>
      </c>
      <c r="D97" s="10"/>
      <c r="E97" s="10"/>
      <c r="F97" s="11"/>
      <c r="G97" s="11"/>
      <c r="H97" s="10"/>
      <c r="I97" s="10"/>
      <c r="J97" s="10" t="str">
        <f>IF(A97="","",COUNTIF('発注明細'!$A:$A,A97))</f>
        <v/>
      </c>
      <c r="K97" s="12" t="str">
        <f>IF(A97="","",SUMIF('発注明細'!$A:$A,A97,'発注明細'!$J:$J))</f>
        <v/>
      </c>
      <c r="L97" s="12" t="str">
        <f t="shared" si="1"/>
        <v/>
      </c>
      <c r="M97" s="12" t="str">
        <f t="shared" si="2"/>
        <v/>
      </c>
      <c r="N97" s="12" t="str">
        <f>IF(A97="","",SUMIF('納品確認'!$C:$C,A97,'納品確認'!$J:$J))</f>
        <v/>
      </c>
      <c r="O97" s="12" t="str">
        <f t="shared" si="3"/>
        <v/>
      </c>
      <c r="P97" s="10" t="str">
        <f>IF(A97="","",IF(H97&lt;&gt;"承認済","承認待ち",IF(O97=0,"納品完了",IF(G97&lt;'ダッシュボード'!$B$4,"納期遅れ",IF(G97&lt;='ダッシュボード'!$B$4+7,"納期注意","進行中")))))</f>
        <v/>
      </c>
      <c r="Q97" s="11" t="str">
        <f t="shared" si="4"/>
        <v/>
      </c>
      <c r="R97" s="10"/>
      <c r="S97" s="10"/>
    </row>
    <row r="98" ht="15.75" customHeight="1">
      <c r="A98" s="10"/>
      <c r="B98" s="10"/>
      <c r="C98" s="10" t="str">
        <f>IF(B98="","",IFERROR(VLOOKUP(B98,'仕入先マスタ'!$A:$B,2,FALSE),"未登録"))</f>
        <v/>
      </c>
      <c r="D98" s="10"/>
      <c r="E98" s="10"/>
      <c r="F98" s="11"/>
      <c r="G98" s="11"/>
      <c r="H98" s="10"/>
      <c r="I98" s="10"/>
      <c r="J98" s="10" t="str">
        <f>IF(A98="","",COUNTIF('発注明細'!$A:$A,A98))</f>
        <v/>
      </c>
      <c r="K98" s="12" t="str">
        <f>IF(A98="","",SUMIF('発注明細'!$A:$A,A98,'発注明細'!$J:$J))</f>
        <v/>
      </c>
      <c r="L98" s="12" t="str">
        <f t="shared" si="1"/>
        <v/>
      </c>
      <c r="M98" s="12" t="str">
        <f t="shared" si="2"/>
        <v/>
      </c>
      <c r="N98" s="12" t="str">
        <f>IF(A98="","",SUMIF('納品確認'!$C:$C,A98,'納品確認'!$J:$J))</f>
        <v/>
      </c>
      <c r="O98" s="12" t="str">
        <f t="shared" si="3"/>
        <v/>
      </c>
      <c r="P98" s="10" t="str">
        <f>IF(A98="","",IF(H98&lt;&gt;"承認済","承認待ち",IF(O98=0,"納品完了",IF(G98&lt;'ダッシュボード'!$B$4,"納期遅れ",IF(G98&lt;='ダッシュボード'!$B$4+7,"納期注意","進行中")))))</f>
        <v/>
      </c>
      <c r="Q98" s="11" t="str">
        <f t="shared" si="4"/>
        <v/>
      </c>
      <c r="R98" s="10"/>
      <c r="S98" s="10"/>
    </row>
    <row r="99" ht="15.75" customHeight="1">
      <c r="A99" s="10"/>
      <c r="B99" s="10"/>
      <c r="C99" s="10" t="str">
        <f>IF(B99="","",IFERROR(VLOOKUP(B99,'仕入先マスタ'!$A:$B,2,FALSE),"未登録"))</f>
        <v/>
      </c>
      <c r="D99" s="10"/>
      <c r="E99" s="10"/>
      <c r="F99" s="11"/>
      <c r="G99" s="11"/>
      <c r="H99" s="10"/>
      <c r="I99" s="10"/>
      <c r="J99" s="10" t="str">
        <f>IF(A99="","",COUNTIF('発注明細'!$A:$A,A99))</f>
        <v/>
      </c>
      <c r="K99" s="12" t="str">
        <f>IF(A99="","",SUMIF('発注明細'!$A:$A,A99,'発注明細'!$J:$J))</f>
        <v/>
      </c>
      <c r="L99" s="12" t="str">
        <f t="shared" si="1"/>
        <v/>
      </c>
      <c r="M99" s="12" t="str">
        <f t="shared" si="2"/>
        <v/>
      </c>
      <c r="N99" s="12" t="str">
        <f>IF(A99="","",SUMIF('納品確認'!$C:$C,A99,'納品確認'!$J:$J))</f>
        <v/>
      </c>
      <c r="O99" s="12" t="str">
        <f t="shared" si="3"/>
        <v/>
      </c>
      <c r="P99" s="10" t="str">
        <f>IF(A99="","",IF(H99&lt;&gt;"承認済","承認待ち",IF(O99=0,"納品完了",IF(G99&lt;'ダッシュボード'!$B$4,"納期遅れ",IF(G99&lt;='ダッシュボード'!$B$4+7,"納期注意","進行中")))))</f>
        <v/>
      </c>
      <c r="Q99" s="11" t="str">
        <f t="shared" si="4"/>
        <v/>
      </c>
      <c r="R99" s="10"/>
      <c r="S99" s="10"/>
    </row>
    <row r="100" ht="15.75" customHeight="1">
      <c r="A100" s="10"/>
      <c r="B100" s="10"/>
      <c r="C100" s="10" t="str">
        <f>IF(B100="","",IFERROR(VLOOKUP(B100,'仕入先マスタ'!$A:$B,2,FALSE),"未登録"))</f>
        <v/>
      </c>
      <c r="D100" s="10"/>
      <c r="E100" s="10"/>
      <c r="F100" s="11"/>
      <c r="G100" s="11"/>
      <c r="H100" s="10"/>
      <c r="I100" s="10"/>
      <c r="J100" s="10" t="str">
        <f>IF(A100="","",COUNTIF('発注明細'!$A:$A,A100))</f>
        <v/>
      </c>
      <c r="K100" s="12" t="str">
        <f>IF(A100="","",SUMIF('発注明細'!$A:$A,A100,'発注明細'!$J:$J))</f>
        <v/>
      </c>
      <c r="L100" s="12" t="str">
        <f t="shared" si="1"/>
        <v/>
      </c>
      <c r="M100" s="12" t="str">
        <f t="shared" si="2"/>
        <v/>
      </c>
      <c r="N100" s="12" t="str">
        <f>IF(A100="","",SUMIF('納品確認'!$C:$C,A100,'納品確認'!$J:$J))</f>
        <v/>
      </c>
      <c r="O100" s="12" t="str">
        <f t="shared" si="3"/>
        <v/>
      </c>
      <c r="P100" s="10" t="str">
        <f>IF(A100="","",IF(H100&lt;&gt;"承認済","承認待ち",IF(O100=0,"納品完了",IF(G100&lt;'ダッシュボード'!$B$4,"納期遅れ",IF(G100&lt;='ダッシュボード'!$B$4+7,"納期注意","進行中")))))</f>
        <v/>
      </c>
      <c r="Q100" s="11" t="str">
        <f t="shared" si="4"/>
        <v/>
      </c>
      <c r="R100" s="10"/>
      <c r="S100" s="10"/>
    </row>
    <row r="101" ht="15.75" customHeight="1">
      <c r="A101" s="10"/>
      <c r="B101" s="10"/>
      <c r="C101" s="10" t="str">
        <f>IF(B101="","",IFERROR(VLOOKUP(B101,'仕入先マスタ'!$A:$B,2,FALSE),"未登録"))</f>
        <v/>
      </c>
      <c r="D101" s="10"/>
      <c r="E101" s="10"/>
      <c r="F101" s="11"/>
      <c r="G101" s="11"/>
      <c r="H101" s="10"/>
      <c r="I101" s="10"/>
      <c r="J101" s="10" t="str">
        <f>IF(A101="","",COUNTIF('発注明細'!$A:$A,A101))</f>
        <v/>
      </c>
      <c r="K101" s="12" t="str">
        <f>IF(A101="","",SUMIF('発注明細'!$A:$A,A101,'発注明細'!$J:$J))</f>
        <v/>
      </c>
      <c r="L101" s="12" t="str">
        <f t="shared" si="1"/>
        <v/>
      </c>
      <c r="M101" s="12" t="str">
        <f t="shared" si="2"/>
        <v/>
      </c>
      <c r="N101" s="12" t="str">
        <f>IF(A101="","",SUMIF('納品確認'!$C:$C,A101,'納品確認'!$J:$J))</f>
        <v/>
      </c>
      <c r="O101" s="12" t="str">
        <f t="shared" si="3"/>
        <v/>
      </c>
      <c r="P101" s="10" t="str">
        <f>IF(A101="","",IF(H101&lt;&gt;"承認済","承認待ち",IF(O101=0,"納品完了",IF(G101&lt;'ダッシュボード'!$B$4,"納期遅れ",IF(G101&lt;='ダッシュボード'!$B$4+7,"納期注意","進行中")))))</f>
        <v/>
      </c>
      <c r="Q101" s="11" t="str">
        <f t="shared" si="4"/>
        <v/>
      </c>
      <c r="R101" s="10"/>
      <c r="S101" s="10"/>
    </row>
    <row r="102" ht="15.75" customHeight="1">
      <c r="A102" s="10"/>
      <c r="B102" s="10"/>
      <c r="C102" s="10" t="str">
        <f>IF(B102="","",IFERROR(VLOOKUP(B102,'仕入先マスタ'!$A:$B,2,FALSE),"未登録"))</f>
        <v/>
      </c>
      <c r="D102" s="10"/>
      <c r="E102" s="10"/>
      <c r="F102" s="11"/>
      <c r="G102" s="11"/>
      <c r="H102" s="10"/>
      <c r="I102" s="10"/>
      <c r="J102" s="10" t="str">
        <f>IF(A102="","",COUNTIF('発注明細'!$A:$A,A102))</f>
        <v/>
      </c>
      <c r="K102" s="12" t="str">
        <f>IF(A102="","",SUMIF('発注明細'!$A:$A,A102,'発注明細'!$J:$J))</f>
        <v/>
      </c>
      <c r="L102" s="12" t="str">
        <f t="shared" si="1"/>
        <v/>
      </c>
      <c r="M102" s="12" t="str">
        <f t="shared" si="2"/>
        <v/>
      </c>
      <c r="N102" s="12" t="str">
        <f>IF(A102="","",SUMIF('納品確認'!$C:$C,A102,'納品確認'!$J:$J))</f>
        <v/>
      </c>
      <c r="O102" s="12" t="str">
        <f t="shared" si="3"/>
        <v/>
      </c>
      <c r="P102" s="10" t="str">
        <f>IF(A102="","",IF(H102&lt;&gt;"承認済","承認待ち",IF(O102=0,"納品完了",IF(G102&lt;'ダッシュボード'!$B$4,"納期遅れ",IF(G102&lt;='ダッシュボード'!$B$4+7,"納期注意","進行中")))))</f>
        <v/>
      </c>
      <c r="Q102" s="11" t="str">
        <f t="shared" si="4"/>
        <v/>
      </c>
      <c r="R102" s="10"/>
      <c r="S102" s="10"/>
    </row>
    <row r="103" ht="15.75" customHeight="1">
      <c r="A103" s="10"/>
      <c r="B103" s="10"/>
      <c r="C103" s="10" t="str">
        <f>IF(B103="","",IFERROR(VLOOKUP(B103,'仕入先マスタ'!$A:$B,2,FALSE),"未登録"))</f>
        <v/>
      </c>
      <c r="D103" s="10"/>
      <c r="E103" s="10"/>
      <c r="F103" s="11"/>
      <c r="G103" s="11"/>
      <c r="H103" s="10"/>
      <c r="I103" s="10"/>
      <c r="J103" s="10" t="str">
        <f>IF(A103="","",COUNTIF('発注明細'!$A:$A,A103))</f>
        <v/>
      </c>
      <c r="K103" s="12" t="str">
        <f>IF(A103="","",SUMIF('発注明細'!$A:$A,A103,'発注明細'!$J:$J))</f>
        <v/>
      </c>
      <c r="L103" s="12" t="str">
        <f t="shared" si="1"/>
        <v/>
      </c>
      <c r="M103" s="12" t="str">
        <f t="shared" si="2"/>
        <v/>
      </c>
      <c r="N103" s="12" t="str">
        <f>IF(A103="","",SUMIF('納品確認'!$C:$C,A103,'納品確認'!$J:$J))</f>
        <v/>
      </c>
      <c r="O103" s="12" t="str">
        <f t="shared" si="3"/>
        <v/>
      </c>
      <c r="P103" s="10" t="str">
        <f>IF(A103="","",IF(H103&lt;&gt;"承認済","承認待ち",IF(O103=0,"納品完了",IF(G103&lt;'ダッシュボード'!$B$4,"納期遅れ",IF(G103&lt;='ダッシュボード'!$B$4+7,"納期注意","進行中")))))</f>
        <v/>
      </c>
      <c r="Q103" s="11" t="str">
        <f t="shared" si="4"/>
        <v/>
      </c>
      <c r="R103" s="10"/>
      <c r="S103" s="10"/>
    </row>
    <row r="104" ht="15.75" customHeight="1">
      <c r="A104" s="10"/>
      <c r="B104" s="10"/>
      <c r="C104" s="10" t="str">
        <f>IF(B104="","",IFERROR(VLOOKUP(B104,'仕入先マスタ'!$A:$B,2,FALSE),"未登録"))</f>
        <v/>
      </c>
      <c r="D104" s="10"/>
      <c r="E104" s="10"/>
      <c r="F104" s="11"/>
      <c r="G104" s="11"/>
      <c r="H104" s="10"/>
      <c r="I104" s="10"/>
      <c r="J104" s="10" t="str">
        <f>IF(A104="","",COUNTIF('発注明細'!$A:$A,A104))</f>
        <v/>
      </c>
      <c r="K104" s="12" t="str">
        <f>IF(A104="","",SUMIF('発注明細'!$A:$A,A104,'発注明細'!$J:$J))</f>
        <v/>
      </c>
      <c r="L104" s="12" t="str">
        <f t="shared" si="1"/>
        <v/>
      </c>
      <c r="M104" s="12" t="str">
        <f t="shared" si="2"/>
        <v/>
      </c>
      <c r="N104" s="12" t="str">
        <f>IF(A104="","",SUMIF('納品確認'!$C:$C,A104,'納品確認'!$J:$J))</f>
        <v/>
      </c>
      <c r="O104" s="12" t="str">
        <f t="shared" si="3"/>
        <v/>
      </c>
      <c r="P104" s="10" t="str">
        <f>IF(A104="","",IF(H104&lt;&gt;"承認済","承認待ち",IF(O104=0,"納品完了",IF(G104&lt;'ダッシュボード'!$B$4,"納期遅れ",IF(G104&lt;='ダッシュボード'!$B$4+7,"納期注意","進行中")))))</f>
        <v/>
      </c>
      <c r="Q104" s="11" t="str">
        <f t="shared" si="4"/>
        <v/>
      </c>
      <c r="R104" s="10"/>
      <c r="S104" s="10"/>
    </row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S1"/>
    <mergeCell ref="A2:S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25"/>
    <col customWidth="1" min="2" max="2" width="9.63"/>
    <col customWidth="1" min="3" max="3" width="12.38"/>
    <col customWidth="1" min="4" max="4" width="23.63"/>
    <col customWidth="1" min="5" max="5" width="11.63"/>
    <col customWidth="1" min="6" max="6" width="10.38"/>
    <col customWidth="1" min="7" max="7" width="8.13"/>
    <col customWidth="1" min="8" max="8" width="11.0"/>
    <col customWidth="1" min="9" max="9" width="8.13"/>
    <col customWidth="1" min="10" max="10" width="13.63"/>
    <col customWidth="1" min="11" max="11" width="13.25"/>
    <col customWidth="1" min="12" max="13" width="13.63"/>
    <col customWidth="1" min="14" max="26" width="8.63"/>
  </cols>
  <sheetData>
    <row r="1" ht="22.5" customHeight="1">
      <c r="A1" s="1" t="s">
        <v>86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5.5" customHeight="1">
      <c r="A2" s="4" t="s">
        <v>87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4" ht="25.5" customHeight="1">
      <c r="A4" s="7" t="s">
        <v>32</v>
      </c>
      <c r="B4" s="7" t="s">
        <v>88</v>
      </c>
      <c r="C4" s="7" t="s">
        <v>89</v>
      </c>
      <c r="D4" s="7" t="s">
        <v>90</v>
      </c>
      <c r="E4" s="7" t="s">
        <v>91</v>
      </c>
      <c r="F4" s="7" t="s">
        <v>92</v>
      </c>
      <c r="G4" s="7" t="s">
        <v>93</v>
      </c>
      <c r="H4" s="7" t="s">
        <v>94</v>
      </c>
      <c r="I4" s="7" t="s">
        <v>95</v>
      </c>
      <c r="J4" s="7" t="s">
        <v>96</v>
      </c>
      <c r="K4" s="7" t="s">
        <v>11</v>
      </c>
      <c r="L4" s="7" t="s">
        <v>97</v>
      </c>
      <c r="M4" s="7" t="s">
        <v>98</v>
      </c>
    </row>
    <row r="5">
      <c r="A5" s="10" t="s">
        <v>82</v>
      </c>
      <c r="B5" s="10">
        <v>1.0</v>
      </c>
      <c r="C5" s="10" t="s">
        <v>99</v>
      </c>
      <c r="D5" s="10" t="str">
        <f>IF(C5="","",IFERROR(VLOOKUP(C5,'品目マスタ'!$A:$B,2,FALSE),"未登録"))</f>
        <v>標準ボルト M6</v>
      </c>
      <c r="E5" s="10" t="str">
        <f>IF(C5="","",IFERROR(VLOOKUP(C5,'品目マスタ'!$A:$C,3,FALSE),""))</f>
        <v>部品</v>
      </c>
      <c r="F5" s="12">
        <v>1200.0</v>
      </c>
      <c r="G5" s="10" t="str">
        <f>IF(C5="","",IFERROR(VLOOKUP(C5,'品目マスタ'!$A:$E,4,FALSE),""))</f>
        <v>個</v>
      </c>
      <c r="H5" s="12">
        <f>IF(C5="","",IFERROR(VLOOKUP(C5,'品目マスタ'!$A:$E,5,FALSE),0))</f>
        <v>18</v>
      </c>
      <c r="I5" s="13">
        <v>0.1</v>
      </c>
      <c r="J5" s="12">
        <f t="shared" ref="J5:J204" si="1">IF(F5="","",F5*H5)</f>
        <v>21600</v>
      </c>
      <c r="K5" s="11">
        <v>46130.0</v>
      </c>
      <c r="L5" s="12">
        <f>IF(A5="","",SUMIFS('納品確認'!$F:$F,'納品確認'!$C:$C,A5,'納品確認'!$D:$D,C5))</f>
        <v>1200</v>
      </c>
      <c r="M5" s="12">
        <f t="shared" ref="M5:M204" si="2">IF(F5="","",MAX(0,F5-L5))</f>
        <v>0</v>
      </c>
    </row>
    <row r="6">
      <c r="A6" s="10" t="s">
        <v>82</v>
      </c>
      <c r="B6" s="10">
        <v>2.0</v>
      </c>
      <c r="C6" s="10" t="s">
        <v>100</v>
      </c>
      <c r="D6" s="10" t="str">
        <f>IF(C6="","",IFERROR(VLOOKUP(C6,'品目マスタ'!$A:$B,2,FALSE),"未登録"))</f>
        <v>樹脂ケース A</v>
      </c>
      <c r="E6" s="10" t="str">
        <f>IF(C6="","",IFERROR(VLOOKUP(C6,'品目マスタ'!$A:$C,3,FALSE),""))</f>
        <v>部材</v>
      </c>
      <c r="F6" s="12">
        <v>260.0</v>
      </c>
      <c r="G6" s="10" t="str">
        <f>IF(C6="","",IFERROR(VLOOKUP(C6,'品目マスタ'!$A:$E,4,FALSE),""))</f>
        <v>個</v>
      </c>
      <c r="H6" s="12">
        <f>IF(C6="","",IFERROR(VLOOKUP(C6,'品目マスタ'!$A:$E,5,FALSE),0))</f>
        <v>240</v>
      </c>
      <c r="I6" s="13">
        <v>0.1</v>
      </c>
      <c r="J6" s="12">
        <f t="shared" si="1"/>
        <v>62400</v>
      </c>
      <c r="K6" s="11">
        <v>46130.0</v>
      </c>
      <c r="L6" s="12">
        <f>IF(A6="","",SUMIFS('納品確認'!$F:$F,'納品確認'!$C:$C,A6,'納品確認'!$D:$D,C6))</f>
        <v>260</v>
      </c>
      <c r="M6" s="12">
        <f t="shared" si="2"/>
        <v>0</v>
      </c>
    </row>
    <row r="7">
      <c r="A7" s="10" t="s">
        <v>56</v>
      </c>
      <c r="B7" s="10">
        <v>1.0</v>
      </c>
      <c r="C7" s="10" t="s">
        <v>101</v>
      </c>
      <c r="D7" s="10" t="str">
        <f>IF(C7="","",IFERROR(VLOOKUP(C7,'品目マスタ'!$A:$B,2,FALSE),"未登録"))</f>
        <v>梱包箱 S</v>
      </c>
      <c r="E7" s="10" t="str">
        <f>IF(C7="","",IFERROR(VLOOKUP(C7,'品目マスタ'!$A:$C,3,FALSE),""))</f>
        <v>資材</v>
      </c>
      <c r="F7" s="12">
        <v>900.0</v>
      </c>
      <c r="G7" s="10" t="str">
        <f>IF(C7="","",IFERROR(VLOOKUP(C7,'品目マスタ'!$A:$E,4,FALSE),""))</f>
        <v>枚</v>
      </c>
      <c r="H7" s="12">
        <f>IF(C7="","",IFERROR(VLOOKUP(C7,'品目マスタ'!$A:$E,5,FALSE),0))</f>
        <v>62</v>
      </c>
      <c r="I7" s="13">
        <v>0.1</v>
      </c>
      <c r="J7" s="12">
        <f t="shared" si="1"/>
        <v>55800</v>
      </c>
      <c r="K7" s="11">
        <v>46137.0</v>
      </c>
      <c r="L7" s="12">
        <f>IF(A7="","",SUMIFS('納品確認'!$F:$F,'納品確認'!$C:$C,A7,'納品確認'!$D:$D,C7))</f>
        <v>600</v>
      </c>
      <c r="M7" s="12">
        <f t="shared" si="2"/>
        <v>300</v>
      </c>
    </row>
    <row r="8">
      <c r="A8" s="10" t="s">
        <v>56</v>
      </c>
      <c r="B8" s="10">
        <v>2.0</v>
      </c>
      <c r="C8" s="10" t="s">
        <v>102</v>
      </c>
      <c r="D8" s="10" t="str">
        <f>IF(C8="","",IFERROR(VLOOKUP(C8,'品目マスタ'!$A:$B,2,FALSE),"未登録"))</f>
        <v>ラベルシール</v>
      </c>
      <c r="E8" s="10" t="str">
        <f>IF(C8="","",IFERROR(VLOOKUP(C8,'品目マスタ'!$A:$C,3,FALSE),""))</f>
        <v>資材</v>
      </c>
      <c r="F8" s="12">
        <v>2400.0</v>
      </c>
      <c r="G8" s="10" t="str">
        <f>IF(C8="","",IFERROR(VLOOKUP(C8,'品目マスタ'!$A:$E,4,FALSE),""))</f>
        <v>枚</v>
      </c>
      <c r="H8" s="12">
        <f>IF(C8="","",IFERROR(VLOOKUP(C8,'品目マスタ'!$A:$E,5,FALSE),0))</f>
        <v>8</v>
      </c>
      <c r="I8" s="13">
        <v>0.1</v>
      </c>
      <c r="J8" s="12">
        <f t="shared" si="1"/>
        <v>19200</v>
      </c>
      <c r="K8" s="11">
        <v>46137.0</v>
      </c>
      <c r="L8" s="12">
        <f>IF(A8="","",SUMIFS('納品確認'!$F:$F,'納品確認'!$C:$C,A8,'納品確認'!$D:$D,C8))</f>
        <v>1200</v>
      </c>
      <c r="M8" s="12">
        <f t="shared" si="2"/>
        <v>1200</v>
      </c>
    </row>
    <row r="9">
      <c r="A9" s="10" t="s">
        <v>48</v>
      </c>
      <c r="B9" s="10">
        <v>1.0</v>
      </c>
      <c r="C9" s="10" t="s">
        <v>103</v>
      </c>
      <c r="D9" s="10" t="str">
        <f>IF(C9="","",IFERROR(VLOOKUP(C9,'品目マスタ'!$A:$B,2,FALSE),"未登録"))</f>
        <v>外注加工費 Alpha</v>
      </c>
      <c r="E9" s="10" t="str">
        <f>IF(C9="","",IFERROR(VLOOKUP(C9,'品目マスタ'!$A:$C,3,FALSE),""))</f>
        <v>外注</v>
      </c>
      <c r="F9" s="12">
        <v>1.0</v>
      </c>
      <c r="G9" s="10" t="str">
        <f>IF(C9="","",IFERROR(VLOOKUP(C9,'品目マスタ'!$A:$E,4,FALSE),""))</f>
        <v>式</v>
      </c>
      <c r="H9" s="12">
        <f>IF(C9="","",IFERROR(VLOOKUP(C9,'品目マスタ'!$A:$E,5,FALSE),0))</f>
        <v>58000</v>
      </c>
      <c r="I9" s="13">
        <v>0.1</v>
      </c>
      <c r="J9" s="12">
        <f t="shared" si="1"/>
        <v>58000</v>
      </c>
      <c r="K9" s="11">
        <v>46134.0</v>
      </c>
      <c r="L9" s="12">
        <f>IF(A9="","",SUMIFS('納品確認'!$F:$F,'納品確認'!$C:$C,A9,'納品確認'!$D:$D,C9))</f>
        <v>0</v>
      </c>
      <c r="M9" s="12">
        <f t="shared" si="2"/>
        <v>1</v>
      </c>
    </row>
    <row r="10">
      <c r="A10" s="10" t="s">
        <v>70</v>
      </c>
      <c r="B10" s="10">
        <v>1.0</v>
      </c>
      <c r="C10" s="10" t="s">
        <v>100</v>
      </c>
      <c r="D10" s="10" t="str">
        <f>IF(C10="","",IFERROR(VLOOKUP(C10,'品目マスタ'!$A:$B,2,FALSE),"未登録"))</f>
        <v>樹脂ケース A</v>
      </c>
      <c r="E10" s="10" t="str">
        <f>IF(C10="","",IFERROR(VLOOKUP(C10,'品目マスタ'!$A:$C,3,FALSE),""))</f>
        <v>部材</v>
      </c>
      <c r="F10" s="12">
        <v>180.0</v>
      </c>
      <c r="G10" s="10" t="str">
        <f>IF(C10="","",IFERROR(VLOOKUP(C10,'品目マスタ'!$A:$E,4,FALSE),""))</f>
        <v>個</v>
      </c>
      <c r="H10" s="12">
        <f>IF(C10="","",IFERROR(VLOOKUP(C10,'品目マスタ'!$A:$E,5,FALSE),0))</f>
        <v>240</v>
      </c>
      <c r="I10" s="13">
        <v>0.1</v>
      </c>
      <c r="J10" s="12">
        <f t="shared" si="1"/>
        <v>43200</v>
      </c>
      <c r="K10" s="11">
        <v>46142.0</v>
      </c>
      <c r="L10" s="12">
        <f>IF(A10="","",SUMIFS('納品確認'!$F:$F,'納品確認'!$C:$C,A10,'納品確認'!$D:$D,C10))</f>
        <v>0</v>
      </c>
      <c r="M10" s="12">
        <f t="shared" si="2"/>
        <v>180</v>
      </c>
    </row>
    <row r="11">
      <c r="A11" s="10" t="s">
        <v>70</v>
      </c>
      <c r="B11" s="10">
        <v>2.0</v>
      </c>
      <c r="C11" s="10" t="s">
        <v>104</v>
      </c>
      <c r="D11" s="10" t="str">
        <f>IF(C11="","",IFERROR(VLOOKUP(C11,'品目マスタ'!$A:$B,2,FALSE),"未登録"))</f>
        <v>設備保守部材</v>
      </c>
      <c r="E11" s="10" t="str">
        <f>IF(C11="","",IFERROR(VLOOKUP(C11,'品目マスタ'!$A:$C,3,FALSE),""))</f>
        <v>備品</v>
      </c>
      <c r="F11" s="12">
        <v>1.0</v>
      </c>
      <c r="G11" s="10" t="str">
        <f>IF(C11="","",IFERROR(VLOOKUP(C11,'品目マスタ'!$A:$E,4,FALSE),""))</f>
        <v>式</v>
      </c>
      <c r="H11" s="12">
        <f>IF(C11="","",IFERROR(VLOOKUP(C11,'品目マスタ'!$A:$E,5,FALSE),0))</f>
        <v>32000</v>
      </c>
      <c r="I11" s="13">
        <v>0.1</v>
      </c>
      <c r="J11" s="12">
        <f t="shared" si="1"/>
        <v>32000</v>
      </c>
      <c r="K11" s="11">
        <v>46142.0</v>
      </c>
      <c r="L11" s="12">
        <f>IF(A11="","",SUMIFS('納品確認'!$F:$F,'納品確認'!$C:$C,A11,'納品確認'!$D:$D,C11))</f>
        <v>0</v>
      </c>
      <c r="M11" s="12">
        <f t="shared" si="2"/>
        <v>1</v>
      </c>
    </row>
    <row r="12">
      <c r="A12" s="10" t="s">
        <v>64</v>
      </c>
      <c r="B12" s="10">
        <v>1.0</v>
      </c>
      <c r="C12" s="10" t="s">
        <v>105</v>
      </c>
      <c r="D12" s="10" t="str">
        <f>IF(C12="","",IFERROR(VLOOKUP(C12,'品目マスタ'!$A:$B,2,FALSE),"未登録"))</f>
        <v>検査治具 D</v>
      </c>
      <c r="E12" s="10" t="str">
        <f>IF(C12="","",IFERROR(VLOOKUP(C12,'品目マスタ'!$A:$C,3,FALSE),""))</f>
        <v>備品</v>
      </c>
      <c r="F12" s="12">
        <v>4.0</v>
      </c>
      <c r="G12" s="10" t="str">
        <f>IF(C12="","",IFERROR(VLOOKUP(C12,'品目マスタ'!$A:$E,4,FALSE),""))</f>
        <v>個</v>
      </c>
      <c r="H12" s="12">
        <f>IF(C12="","",IFERROR(VLOOKUP(C12,'品目マスタ'!$A:$E,5,FALSE),0))</f>
        <v>5400</v>
      </c>
      <c r="I12" s="13">
        <v>0.1</v>
      </c>
      <c r="J12" s="12">
        <f t="shared" si="1"/>
        <v>21600</v>
      </c>
      <c r="K12" s="11">
        <v>46129.0</v>
      </c>
      <c r="L12" s="12">
        <f>IF(A12="","",SUMIFS('納品確認'!$F:$F,'納品確認'!$C:$C,A12,'納品確認'!$D:$D,C12))</f>
        <v>0</v>
      </c>
      <c r="M12" s="12">
        <f t="shared" si="2"/>
        <v>4</v>
      </c>
    </row>
    <row r="13">
      <c r="A13" s="10" t="s">
        <v>76</v>
      </c>
      <c r="B13" s="10">
        <v>1.0</v>
      </c>
      <c r="C13" s="10" t="s">
        <v>106</v>
      </c>
      <c r="D13" s="10" t="str">
        <f>IF(C13="","",IFERROR(VLOOKUP(C13,'品目マスタ'!$A:$B,2,FALSE),"未登録"))</f>
        <v>チャーター便</v>
      </c>
      <c r="E13" s="10" t="str">
        <f>IF(C13="","",IFERROR(VLOOKUP(C13,'品目マスタ'!$A:$C,3,FALSE),""))</f>
        <v>物流</v>
      </c>
      <c r="F13" s="12">
        <v>2.0</v>
      </c>
      <c r="G13" s="10" t="str">
        <f>IF(C13="","",IFERROR(VLOOKUP(C13,'品目マスタ'!$A:$E,4,FALSE),""))</f>
        <v>便</v>
      </c>
      <c r="H13" s="12">
        <f>IF(C13="","",IFERROR(VLOOKUP(C13,'品目マスタ'!$A:$E,5,FALSE),0))</f>
        <v>42000</v>
      </c>
      <c r="I13" s="13">
        <v>0.1</v>
      </c>
      <c r="J13" s="12">
        <f t="shared" si="1"/>
        <v>84000</v>
      </c>
      <c r="K13" s="11">
        <v>46144.0</v>
      </c>
      <c r="L13" s="12">
        <f>IF(A13="","",SUMIFS('納品確認'!$F:$F,'納品確認'!$C:$C,A13,'納品確認'!$D:$D,C13))</f>
        <v>0</v>
      </c>
      <c r="M13" s="12">
        <f t="shared" si="2"/>
        <v>2</v>
      </c>
    </row>
    <row r="14">
      <c r="A14" s="10"/>
      <c r="B14" s="10"/>
      <c r="C14" s="10"/>
      <c r="D14" s="10" t="str">
        <f>IF(C14="","",IFERROR(VLOOKUP(C14,'品目マスタ'!$A:$B,2,FALSE),"未登録"))</f>
        <v/>
      </c>
      <c r="E14" s="10" t="str">
        <f>IF(C14="","",IFERROR(VLOOKUP(C14,'品目マスタ'!$A:$C,3,FALSE),""))</f>
        <v/>
      </c>
      <c r="F14" s="12"/>
      <c r="G14" s="10" t="str">
        <f>IF(C14="","",IFERROR(VLOOKUP(C14,'品目マスタ'!$A:$E,4,FALSE),""))</f>
        <v/>
      </c>
      <c r="H14" s="12" t="str">
        <f>IF(C14="","",IFERROR(VLOOKUP(C14,'品目マスタ'!$A:$E,5,FALSE),0))</f>
        <v/>
      </c>
      <c r="I14" s="13"/>
      <c r="J14" s="12" t="str">
        <f t="shared" si="1"/>
        <v/>
      </c>
      <c r="K14" s="11"/>
      <c r="L14" s="12" t="str">
        <f>IF(A14="","",SUMIFS('納品確認'!$F:$F,'納品確認'!$C:$C,A14,'納品確認'!$D:$D,C14))</f>
        <v/>
      </c>
      <c r="M14" s="12" t="str">
        <f t="shared" si="2"/>
        <v/>
      </c>
    </row>
    <row r="15">
      <c r="A15" s="10"/>
      <c r="B15" s="10"/>
      <c r="C15" s="10"/>
      <c r="D15" s="10" t="str">
        <f>IF(C15="","",IFERROR(VLOOKUP(C15,'品目マスタ'!$A:$B,2,FALSE),"未登録"))</f>
        <v/>
      </c>
      <c r="E15" s="10" t="str">
        <f>IF(C15="","",IFERROR(VLOOKUP(C15,'品目マスタ'!$A:$C,3,FALSE),""))</f>
        <v/>
      </c>
      <c r="F15" s="12"/>
      <c r="G15" s="10" t="str">
        <f>IF(C15="","",IFERROR(VLOOKUP(C15,'品目マスタ'!$A:$E,4,FALSE),""))</f>
        <v/>
      </c>
      <c r="H15" s="12" t="str">
        <f>IF(C15="","",IFERROR(VLOOKUP(C15,'品目マスタ'!$A:$E,5,FALSE),0))</f>
        <v/>
      </c>
      <c r="I15" s="13"/>
      <c r="J15" s="12" t="str">
        <f t="shared" si="1"/>
        <v/>
      </c>
      <c r="K15" s="11"/>
      <c r="L15" s="12" t="str">
        <f>IF(A15="","",SUMIFS('納品確認'!$F:$F,'納品確認'!$C:$C,A15,'納品確認'!$D:$D,C15))</f>
        <v/>
      </c>
      <c r="M15" s="12" t="str">
        <f t="shared" si="2"/>
        <v/>
      </c>
    </row>
    <row r="16">
      <c r="A16" s="10"/>
      <c r="B16" s="10"/>
      <c r="C16" s="10"/>
      <c r="D16" s="10" t="str">
        <f>IF(C16="","",IFERROR(VLOOKUP(C16,'品目マスタ'!$A:$B,2,FALSE),"未登録"))</f>
        <v/>
      </c>
      <c r="E16" s="10" t="str">
        <f>IF(C16="","",IFERROR(VLOOKUP(C16,'品目マスタ'!$A:$C,3,FALSE),""))</f>
        <v/>
      </c>
      <c r="F16" s="12"/>
      <c r="G16" s="10" t="str">
        <f>IF(C16="","",IFERROR(VLOOKUP(C16,'品目マスタ'!$A:$E,4,FALSE),""))</f>
        <v/>
      </c>
      <c r="H16" s="12" t="str">
        <f>IF(C16="","",IFERROR(VLOOKUP(C16,'品目マスタ'!$A:$E,5,FALSE),0))</f>
        <v/>
      </c>
      <c r="I16" s="13"/>
      <c r="J16" s="12" t="str">
        <f t="shared" si="1"/>
        <v/>
      </c>
      <c r="K16" s="11"/>
      <c r="L16" s="12" t="str">
        <f>IF(A16="","",SUMIFS('納品確認'!$F:$F,'納品確認'!$C:$C,A16,'納品確認'!$D:$D,C16))</f>
        <v/>
      </c>
      <c r="M16" s="12" t="str">
        <f t="shared" si="2"/>
        <v/>
      </c>
    </row>
    <row r="17">
      <c r="A17" s="10"/>
      <c r="B17" s="10"/>
      <c r="C17" s="10"/>
      <c r="D17" s="10" t="str">
        <f>IF(C17="","",IFERROR(VLOOKUP(C17,'品目マスタ'!$A:$B,2,FALSE),"未登録"))</f>
        <v/>
      </c>
      <c r="E17" s="10" t="str">
        <f>IF(C17="","",IFERROR(VLOOKUP(C17,'品目マスタ'!$A:$C,3,FALSE),""))</f>
        <v/>
      </c>
      <c r="F17" s="12"/>
      <c r="G17" s="10" t="str">
        <f>IF(C17="","",IFERROR(VLOOKUP(C17,'品目マスタ'!$A:$E,4,FALSE),""))</f>
        <v/>
      </c>
      <c r="H17" s="12" t="str">
        <f>IF(C17="","",IFERROR(VLOOKUP(C17,'品目マスタ'!$A:$E,5,FALSE),0))</f>
        <v/>
      </c>
      <c r="I17" s="13"/>
      <c r="J17" s="12" t="str">
        <f t="shared" si="1"/>
        <v/>
      </c>
      <c r="K17" s="11"/>
      <c r="L17" s="12" t="str">
        <f>IF(A17="","",SUMIFS('納品確認'!$F:$F,'納品確認'!$C:$C,A17,'納品確認'!$D:$D,C17))</f>
        <v/>
      </c>
      <c r="M17" s="12" t="str">
        <f t="shared" si="2"/>
        <v/>
      </c>
    </row>
    <row r="18">
      <c r="A18" s="10"/>
      <c r="B18" s="10"/>
      <c r="C18" s="10"/>
      <c r="D18" s="10" t="str">
        <f>IF(C18="","",IFERROR(VLOOKUP(C18,'品目マスタ'!$A:$B,2,FALSE),"未登録"))</f>
        <v/>
      </c>
      <c r="E18" s="10" t="str">
        <f>IF(C18="","",IFERROR(VLOOKUP(C18,'品目マスタ'!$A:$C,3,FALSE),""))</f>
        <v/>
      </c>
      <c r="F18" s="12"/>
      <c r="G18" s="10" t="str">
        <f>IF(C18="","",IFERROR(VLOOKUP(C18,'品目マスタ'!$A:$E,4,FALSE),""))</f>
        <v/>
      </c>
      <c r="H18" s="12" t="str">
        <f>IF(C18="","",IFERROR(VLOOKUP(C18,'品目マスタ'!$A:$E,5,FALSE),0))</f>
        <v/>
      </c>
      <c r="I18" s="13"/>
      <c r="J18" s="12" t="str">
        <f t="shared" si="1"/>
        <v/>
      </c>
      <c r="K18" s="11"/>
      <c r="L18" s="12" t="str">
        <f>IF(A18="","",SUMIFS('納品確認'!$F:$F,'納品確認'!$C:$C,A18,'納品確認'!$D:$D,C18))</f>
        <v/>
      </c>
      <c r="M18" s="12" t="str">
        <f t="shared" si="2"/>
        <v/>
      </c>
    </row>
    <row r="19">
      <c r="A19" s="10"/>
      <c r="B19" s="10"/>
      <c r="C19" s="10"/>
      <c r="D19" s="10" t="str">
        <f>IF(C19="","",IFERROR(VLOOKUP(C19,'品目マスタ'!$A:$B,2,FALSE),"未登録"))</f>
        <v/>
      </c>
      <c r="E19" s="10" t="str">
        <f>IF(C19="","",IFERROR(VLOOKUP(C19,'品目マスタ'!$A:$C,3,FALSE),""))</f>
        <v/>
      </c>
      <c r="F19" s="12"/>
      <c r="G19" s="10" t="str">
        <f>IF(C19="","",IFERROR(VLOOKUP(C19,'品目マスタ'!$A:$E,4,FALSE),""))</f>
        <v/>
      </c>
      <c r="H19" s="12" t="str">
        <f>IF(C19="","",IFERROR(VLOOKUP(C19,'品目マスタ'!$A:$E,5,FALSE),0))</f>
        <v/>
      </c>
      <c r="I19" s="13"/>
      <c r="J19" s="12" t="str">
        <f t="shared" si="1"/>
        <v/>
      </c>
      <c r="K19" s="11"/>
      <c r="L19" s="12" t="str">
        <f>IF(A19="","",SUMIFS('納品確認'!$F:$F,'納品確認'!$C:$C,A19,'納品確認'!$D:$D,C19))</f>
        <v/>
      </c>
      <c r="M19" s="12" t="str">
        <f t="shared" si="2"/>
        <v/>
      </c>
    </row>
    <row r="20">
      <c r="A20" s="10"/>
      <c r="B20" s="10"/>
      <c r="C20" s="10"/>
      <c r="D20" s="10" t="str">
        <f>IF(C20="","",IFERROR(VLOOKUP(C20,'品目マスタ'!$A:$B,2,FALSE),"未登録"))</f>
        <v/>
      </c>
      <c r="E20" s="10" t="str">
        <f>IF(C20="","",IFERROR(VLOOKUP(C20,'品目マスタ'!$A:$C,3,FALSE),""))</f>
        <v/>
      </c>
      <c r="F20" s="12"/>
      <c r="G20" s="10" t="str">
        <f>IF(C20="","",IFERROR(VLOOKUP(C20,'品目マスタ'!$A:$E,4,FALSE),""))</f>
        <v/>
      </c>
      <c r="H20" s="12" t="str">
        <f>IF(C20="","",IFERROR(VLOOKUP(C20,'品目マスタ'!$A:$E,5,FALSE),0))</f>
        <v/>
      </c>
      <c r="I20" s="13"/>
      <c r="J20" s="12" t="str">
        <f t="shared" si="1"/>
        <v/>
      </c>
      <c r="K20" s="11"/>
      <c r="L20" s="12" t="str">
        <f>IF(A20="","",SUMIFS('納品確認'!$F:$F,'納品確認'!$C:$C,A20,'納品確認'!$D:$D,C20))</f>
        <v/>
      </c>
      <c r="M20" s="12" t="str">
        <f t="shared" si="2"/>
        <v/>
      </c>
    </row>
    <row r="21" ht="15.75" customHeight="1">
      <c r="A21" s="10"/>
      <c r="B21" s="10"/>
      <c r="C21" s="10"/>
      <c r="D21" s="10" t="str">
        <f>IF(C21="","",IFERROR(VLOOKUP(C21,'品目マスタ'!$A:$B,2,FALSE),"未登録"))</f>
        <v/>
      </c>
      <c r="E21" s="10" t="str">
        <f>IF(C21="","",IFERROR(VLOOKUP(C21,'品目マスタ'!$A:$C,3,FALSE),""))</f>
        <v/>
      </c>
      <c r="F21" s="12"/>
      <c r="G21" s="10" t="str">
        <f>IF(C21="","",IFERROR(VLOOKUP(C21,'品目マスタ'!$A:$E,4,FALSE),""))</f>
        <v/>
      </c>
      <c r="H21" s="12" t="str">
        <f>IF(C21="","",IFERROR(VLOOKUP(C21,'品目マスタ'!$A:$E,5,FALSE),0))</f>
        <v/>
      </c>
      <c r="I21" s="13"/>
      <c r="J21" s="12" t="str">
        <f t="shared" si="1"/>
        <v/>
      </c>
      <c r="K21" s="11"/>
      <c r="L21" s="12" t="str">
        <f>IF(A21="","",SUMIFS('納品確認'!$F:$F,'納品確認'!$C:$C,A21,'納品確認'!$D:$D,C21))</f>
        <v/>
      </c>
      <c r="M21" s="12" t="str">
        <f t="shared" si="2"/>
        <v/>
      </c>
    </row>
    <row r="22" ht="15.75" customHeight="1">
      <c r="A22" s="10"/>
      <c r="B22" s="10"/>
      <c r="C22" s="10"/>
      <c r="D22" s="10" t="str">
        <f>IF(C22="","",IFERROR(VLOOKUP(C22,'品目マスタ'!$A:$B,2,FALSE),"未登録"))</f>
        <v/>
      </c>
      <c r="E22" s="10" t="str">
        <f>IF(C22="","",IFERROR(VLOOKUP(C22,'品目マスタ'!$A:$C,3,FALSE),""))</f>
        <v/>
      </c>
      <c r="F22" s="12"/>
      <c r="G22" s="10" t="str">
        <f>IF(C22="","",IFERROR(VLOOKUP(C22,'品目マスタ'!$A:$E,4,FALSE),""))</f>
        <v/>
      </c>
      <c r="H22" s="12" t="str">
        <f>IF(C22="","",IFERROR(VLOOKUP(C22,'品目マスタ'!$A:$E,5,FALSE),0))</f>
        <v/>
      </c>
      <c r="I22" s="13"/>
      <c r="J22" s="12" t="str">
        <f t="shared" si="1"/>
        <v/>
      </c>
      <c r="K22" s="11"/>
      <c r="L22" s="12" t="str">
        <f>IF(A22="","",SUMIFS('納品確認'!$F:$F,'納品確認'!$C:$C,A22,'納品確認'!$D:$D,C22))</f>
        <v/>
      </c>
      <c r="M22" s="12" t="str">
        <f t="shared" si="2"/>
        <v/>
      </c>
    </row>
    <row r="23" ht="15.75" customHeight="1">
      <c r="A23" s="10"/>
      <c r="B23" s="10"/>
      <c r="C23" s="10"/>
      <c r="D23" s="10" t="str">
        <f>IF(C23="","",IFERROR(VLOOKUP(C23,'品目マスタ'!$A:$B,2,FALSE),"未登録"))</f>
        <v/>
      </c>
      <c r="E23" s="10" t="str">
        <f>IF(C23="","",IFERROR(VLOOKUP(C23,'品目マスタ'!$A:$C,3,FALSE),""))</f>
        <v/>
      </c>
      <c r="F23" s="12"/>
      <c r="G23" s="10" t="str">
        <f>IF(C23="","",IFERROR(VLOOKUP(C23,'品目マスタ'!$A:$E,4,FALSE),""))</f>
        <v/>
      </c>
      <c r="H23" s="12" t="str">
        <f>IF(C23="","",IFERROR(VLOOKUP(C23,'品目マスタ'!$A:$E,5,FALSE),0))</f>
        <v/>
      </c>
      <c r="I23" s="13"/>
      <c r="J23" s="12" t="str">
        <f t="shared" si="1"/>
        <v/>
      </c>
      <c r="K23" s="11"/>
      <c r="L23" s="12" t="str">
        <f>IF(A23="","",SUMIFS('納品確認'!$F:$F,'納品確認'!$C:$C,A23,'納品確認'!$D:$D,C23))</f>
        <v/>
      </c>
      <c r="M23" s="12" t="str">
        <f t="shared" si="2"/>
        <v/>
      </c>
    </row>
    <row r="24" ht="15.75" customHeight="1">
      <c r="A24" s="10"/>
      <c r="B24" s="10"/>
      <c r="C24" s="10"/>
      <c r="D24" s="10" t="str">
        <f>IF(C24="","",IFERROR(VLOOKUP(C24,'品目マスタ'!$A:$B,2,FALSE),"未登録"))</f>
        <v/>
      </c>
      <c r="E24" s="10" t="str">
        <f>IF(C24="","",IFERROR(VLOOKUP(C24,'品目マスタ'!$A:$C,3,FALSE),""))</f>
        <v/>
      </c>
      <c r="F24" s="12"/>
      <c r="G24" s="10" t="str">
        <f>IF(C24="","",IFERROR(VLOOKUP(C24,'品目マスタ'!$A:$E,4,FALSE),""))</f>
        <v/>
      </c>
      <c r="H24" s="12" t="str">
        <f>IF(C24="","",IFERROR(VLOOKUP(C24,'品目マスタ'!$A:$E,5,FALSE),0))</f>
        <v/>
      </c>
      <c r="I24" s="13"/>
      <c r="J24" s="12" t="str">
        <f t="shared" si="1"/>
        <v/>
      </c>
      <c r="K24" s="11"/>
      <c r="L24" s="12" t="str">
        <f>IF(A24="","",SUMIFS('納品確認'!$F:$F,'納品確認'!$C:$C,A24,'納品確認'!$D:$D,C24))</f>
        <v/>
      </c>
      <c r="M24" s="12" t="str">
        <f t="shared" si="2"/>
        <v/>
      </c>
    </row>
    <row r="25" ht="15.75" customHeight="1">
      <c r="A25" s="10"/>
      <c r="B25" s="10"/>
      <c r="C25" s="10"/>
      <c r="D25" s="10" t="str">
        <f>IF(C25="","",IFERROR(VLOOKUP(C25,'品目マスタ'!$A:$B,2,FALSE),"未登録"))</f>
        <v/>
      </c>
      <c r="E25" s="10" t="str">
        <f>IF(C25="","",IFERROR(VLOOKUP(C25,'品目マスタ'!$A:$C,3,FALSE),""))</f>
        <v/>
      </c>
      <c r="F25" s="12"/>
      <c r="G25" s="10" t="str">
        <f>IF(C25="","",IFERROR(VLOOKUP(C25,'品目マスタ'!$A:$E,4,FALSE),""))</f>
        <v/>
      </c>
      <c r="H25" s="12" t="str">
        <f>IF(C25="","",IFERROR(VLOOKUP(C25,'品目マスタ'!$A:$E,5,FALSE),0))</f>
        <v/>
      </c>
      <c r="I25" s="13"/>
      <c r="J25" s="12" t="str">
        <f t="shared" si="1"/>
        <v/>
      </c>
      <c r="K25" s="11"/>
      <c r="L25" s="12" t="str">
        <f>IF(A25="","",SUMIFS('納品確認'!$F:$F,'納品確認'!$C:$C,A25,'納品確認'!$D:$D,C25))</f>
        <v/>
      </c>
      <c r="M25" s="12" t="str">
        <f t="shared" si="2"/>
        <v/>
      </c>
    </row>
    <row r="26" ht="15.75" customHeight="1">
      <c r="A26" s="10"/>
      <c r="B26" s="10"/>
      <c r="C26" s="10"/>
      <c r="D26" s="10" t="str">
        <f>IF(C26="","",IFERROR(VLOOKUP(C26,'品目マスタ'!$A:$B,2,FALSE),"未登録"))</f>
        <v/>
      </c>
      <c r="E26" s="10" t="str">
        <f>IF(C26="","",IFERROR(VLOOKUP(C26,'品目マスタ'!$A:$C,3,FALSE),""))</f>
        <v/>
      </c>
      <c r="F26" s="12"/>
      <c r="G26" s="10" t="str">
        <f>IF(C26="","",IFERROR(VLOOKUP(C26,'品目マスタ'!$A:$E,4,FALSE),""))</f>
        <v/>
      </c>
      <c r="H26" s="12" t="str">
        <f>IF(C26="","",IFERROR(VLOOKUP(C26,'品目マスタ'!$A:$E,5,FALSE),0))</f>
        <v/>
      </c>
      <c r="I26" s="13"/>
      <c r="J26" s="12" t="str">
        <f t="shared" si="1"/>
        <v/>
      </c>
      <c r="K26" s="11"/>
      <c r="L26" s="12" t="str">
        <f>IF(A26="","",SUMIFS('納品確認'!$F:$F,'納品確認'!$C:$C,A26,'納品確認'!$D:$D,C26))</f>
        <v/>
      </c>
      <c r="M26" s="12" t="str">
        <f t="shared" si="2"/>
        <v/>
      </c>
    </row>
    <row r="27" ht="15.75" customHeight="1">
      <c r="A27" s="10"/>
      <c r="B27" s="10"/>
      <c r="C27" s="10"/>
      <c r="D27" s="10" t="str">
        <f>IF(C27="","",IFERROR(VLOOKUP(C27,'品目マスタ'!$A:$B,2,FALSE),"未登録"))</f>
        <v/>
      </c>
      <c r="E27" s="10" t="str">
        <f>IF(C27="","",IFERROR(VLOOKUP(C27,'品目マスタ'!$A:$C,3,FALSE),""))</f>
        <v/>
      </c>
      <c r="F27" s="12"/>
      <c r="G27" s="10" t="str">
        <f>IF(C27="","",IFERROR(VLOOKUP(C27,'品目マスタ'!$A:$E,4,FALSE),""))</f>
        <v/>
      </c>
      <c r="H27" s="12" t="str">
        <f>IF(C27="","",IFERROR(VLOOKUP(C27,'品目マスタ'!$A:$E,5,FALSE),0))</f>
        <v/>
      </c>
      <c r="I27" s="13"/>
      <c r="J27" s="12" t="str">
        <f t="shared" si="1"/>
        <v/>
      </c>
      <c r="K27" s="11"/>
      <c r="L27" s="12" t="str">
        <f>IF(A27="","",SUMIFS('納品確認'!$F:$F,'納品確認'!$C:$C,A27,'納品確認'!$D:$D,C27))</f>
        <v/>
      </c>
      <c r="M27" s="12" t="str">
        <f t="shared" si="2"/>
        <v/>
      </c>
    </row>
    <row r="28" ht="15.75" customHeight="1">
      <c r="A28" s="10"/>
      <c r="B28" s="10"/>
      <c r="C28" s="10"/>
      <c r="D28" s="10" t="str">
        <f>IF(C28="","",IFERROR(VLOOKUP(C28,'品目マスタ'!$A:$B,2,FALSE),"未登録"))</f>
        <v/>
      </c>
      <c r="E28" s="10" t="str">
        <f>IF(C28="","",IFERROR(VLOOKUP(C28,'品目マスタ'!$A:$C,3,FALSE),""))</f>
        <v/>
      </c>
      <c r="F28" s="12"/>
      <c r="G28" s="10" t="str">
        <f>IF(C28="","",IFERROR(VLOOKUP(C28,'品目マスタ'!$A:$E,4,FALSE),""))</f>
        <v/>
      </c>
      <c r="H28" s="12" t="str">
        <f>IF(C28="","",IFERROR(VLOOKUP(C28,'品目マスタ'!$A:$E,5,FALSE),0))</f>
        <v/>
      </c>
      <c r="I28" s="13"/>
      <c r="J28" s="12" t="str">
        <f t="shared" si="1"/>
        <v/>
      </c>
      <c r="K28" s="11"/>
      <c r="L28" s="12" t="str">
        <f>IF(A28="","",SUMIFS('納品確認'!$F:$F,'納品確認'!$C:$C,A28,'納品確認'!$D:$D,C28))</f>
        <v/>
      </c>
      <c r="M28" s="12" t="str">
        <f t="shared" si="2"/>
        <v/>
      </c>
    </row>
    <row r="29" ht="15.75" customHeight="1">
      <c r="A29" s="10"/>
      <c r="B29" s="10"/>
      <c r="C29" s="10"/>
      <c r="D29" s="10" t="str">
        <f>IF(C29="","",IFERROR(VLOOKUP(C29,'品目マスタ'!$A:$B,2,FALSE),"未登録"))</f>
        <v/>
      </c>
      <c r="E29" s="10" t="str">
        <f>IF(C29="","",IFERROR(VLOOKUP(C29,'品目マスタ'!$A:$C,3,FALSE),""))</f>
        <v/>
      </c>
      <c r="F29" s="12"/>
      <c r="G29" s="10" t="str">
        <f>IF(C29="","",IFERROR(VLOOKUP(C29,'品目マスタ'!$A:$E,4,FALSE),""))</f>
        <v/>
      </c>
      <c r="H29" s="12" t="str">
        <f>IF(C29="","",IFERROR(VLOOKUP(C29,'品目マスタ'!$A:$E,5,FALSE),0))</f>
        <v/>
      </c>
      <c r="I29" s="13"/>
      <c r="J29" s="12" t="str">
        <f t="shared" si="1"/>
        <v/>
      </c>
      <c r="K29" s="11"/>
      <c r="L29" s="12" t="str">
        <f>IF(A29="","",SUMIFS('納品確認'!$F:$F,'納品確認'!$C:$C,A29,'納品確認'!$D:$D,C29))</f>
        <v/>
      </c>
      <c r="M29" s="12" t="str">
        <f t="shared" si="2"/>
        <v/>
      </c>
    </row>
    <row r="30" ht="15.75" customHeight="1">
      <c r="A30" s="10"/>
      <c r="B30" s="10"/>
      <c r="C30" s="10"/>
      <c r="D30" s="10" t="str">
        <f>IF(C30="","",IFERROR(VLOOKUP(C30,'品目マスタ'!$A:$B,2,FALSE),"未登録"))</f>
        <v/>
      </c>
      <c r="E30" s="10" t="str">
        <f>IF(C30="","",IFERROR(VLOOKUP(C30,'品目マスタ'!$A:$C,3,FALSE),""))</f>
        <v/>
      </c>
      <c r="F30" s="12"/>
      <c r="G30" s="10" t="str">
        <f>IF(C30="","",IFERROR(VLOOKUP(C30,'品目マスタ'!$A:$E,4,FALSE),""))</f>
        <v/>
      </c>
      <c r="H30" s="12" t="str">
        <f>IF(C30="","",IFERROR(VLOOKUP(C30,'品目マスタ'!$A:$E,5,FALSE),0))</f>
        <v/>
      </c>
      <c r="I30" s="13"/>
      <c r="J30" s="12" t="str">
        <f t="shared" si="1"/>
        <v/>
      </c>
      <c r="K30" s="11"/>
      <c r="L30" s="12" t="str">
        <f>IF(A30="","",SUMIFS('納品確認'!$F:$F,'納品確認'!$C:$C,A30,'納品確認'!$D:$D,C30))</f>
        <v/>
      </c>
      <c r="M30" s="12" t="str">
        <f t="shared" si="2"/>
        <v/>
      </c>
    </row>
    <row r="31" ht="15.75" customHeight="1">
      <c r="A31" s="10"/>
      <c r="B31" s="10"/>
      <c r="C31" s="10"/>
      <c r="D31" s="10" t="str">
        <f>IF(C31="","",IFERROR(VLOOKUP(C31,'品目マスタ'!$A:$B,2,FALSE),"未登録"))</f>
        <v/>
      </c>
      <c r="E31" s="10" t="str">
        <f>IF(C31="","",IFERROR(VLOOKUP(C31,'品目マスタ'!$A:$C,3,FALSE),""))</f>
        <v/>
      </c>
      <c r="F31" s="12"/>
      <c r="G31" s="10" t="str">
        <f>IF(C31="","",IFERROR(VLOOKUP(C31,'品目マスタ'!$A:$E,4,FALSE),""))</f>
        <v/>
      </c>
      <c r="H31" s="12" t="str">
        <f>IF(C31="","",IFERROR(VLOOKUP(C31,'品目マスタ'!$A:$E,5,FALSE),0))</f>
        <v/>
      </c>
      <c r="I31" s="13"/>
      <c r="J31" s="12" t="str">
        <f t="shared" si="1"/>
        <v/>
      </c>
      <c r="K31" s="11"/>
      <c r="L31" s="12" t="str">
        <f>IF(A31="","",SUMIFS('納品確認'!$F:$F,'納品確認'!$C:$C,A31,'納品確認'!$D:$D,C31))</f>
        <v/>
      </c>
      <c r="M31" s="12" t="str">
        <f t="shared" si="2"/>
        <v/>
      </c>
    </row>
    <row r="32" ht="15.75" customHeight="1">
      <c r="A32" s="10"/>
      <c r="B32" s="10"/>
      <c r="C32" s="10"/>
      <c r="D32" s="10" t="str">
        <f>IF(C32="","",IFERROR(VLOOKUP(C32,'品目マスタ'!$A:$B,2,FALSE),"未登録"))</f>
        <v/>
      </c>
      <c r="E32" s="10" t="str">
        <f>IF(C32="","",IFERROR(VLOOKUP(C32,'品目マスタ'!$A:$C,3,FALSE),""))</f>
        <v/>
      </c>
      <c r="F32" s="12"/>
      <c r="G32" s="10" t="str">
        <f>IF(C32="","",IFERROR(VLOOKUP(C32,'品目マスタ'!$A:$E,4,FALSE),""))</f>
        <v/>
      </c>
      <c r="H32" s="12" t="str">
        <f>IF(C32="","",IFERROR(VLOOKUP(C32,'品目マスタ'!$A:$E,5,FALSE),0))</f>
        <v/>
      </c>
      <c r="I32" s="13"/>
      <c r="J32" s="12" t="str">
        <f t="shared" si="1"/>
        <v/>
      </c>
      <c r="K32" s="11"/>
      <c r="L32" s="12" t="str">
        <f>IF(A32="","",SUMIFS('納品確認'!$F:$F,'納品確認'!$C:$C,A32,'納品確認'!$D:$D,C32))</f>
        <v/>
      </c>
      <c r="M32" s="12" t="str">
        <f t="shared" si="2"/>
        <v/>
      </c>
    </row>
    <row r="33" ht="15.75" customHeight="1">
      <c r="A33" s="10"/>
      <c r="B33" s="10"/>
      <c r="C33" s="10"/>
      <c r="D33" s="10" t="str">
        <f>IF(C33="","",IFERROR(VLOOKUP(C33,'品目マスタ'!$A:$B,2,FALSE),"未登録"))</f>
        <v/>
      </c>
      <c r="E33" s="10" t="str">
        <f>IF(C33="","",IFERROR(VLOOKUP(C33,'品目マスタ'!$A:$C,3,FALSE),""))</f>
        <v/>
      </c>
      <c r="F33" s="12"/>
      <c r="G33" s="10" t="str">
        <f>IF(C33="","",IFERROR(VLOOKUP(C33,'品目マスタ'!$A:$E,4,FALSE),""))</f>
        <v/>
      </c>
      <c r="H33" s="12" t="str">
        <f>IF(C33="","",IFERROR(VLOOKUP(C33,'品目マスタ'!$A:$E,5,FALSE),0))</f>
        <v/>
      </c>
      <c r="I33" s="13"/>
      <c r="J33" s="12" t="str">
        <f t="shared" si="1"/>
        <v/>
      </c>
      <c r="K33" s="11"/>
      <c r="L33" s="12" t="str">
        <f>IF(A33="","",SUMIFS('納品確認'!$F:$F,'納品確認'!$C:$C,A33,'納品確認'!$D:$D,C33))</f>
        <v/>
      </c>
      <c r="M33" s="12" t="str">
        <f t="shared" si="2"/>
        <v/>
      </c>
    </row>
    <row r="34" ht="15.75" customHeight="1">
      <c r="A34" s="10"/>
      <c r="B34" s="10"/>
      <c r="C34" s="10"/>
      <c r="D34" s="10" t="str">
        <f>IF(C34="","",IFERROR(VLOOKUP(C34,'品目マスタ'!$A:$B,2,FALSE),"未登録"))</f>
        <v/>
      </c>
      <c r="E34" s="10" t="str">
        <f>IF(C34="","",IFERROR(VLOOKUP(C34,'品目マスタ'!$A:$C,3,FALSE),""))</f>
        <v/>
      </c>
      <c r="F34" s="12"/>
      <c r="G34" s="10" t="str">
        <f>IF(C34="","",IFERROR(VLOOKUP(C34,'品目マスタ'!$A:$E,4,FALSE),""))</f>
        <v/>
      </c>
      <c r="H34" s="12" t="str">
        <f>IF(C34="","",IFERROR(VLOOKUP(C34,'品目マスタ'!$A:$E,5,FALSE),0))</f>
        <v/>
      </c>
      <c r="I34" s="13"/>
      <c r="J34" s="12" t="str">
        <f t="shared" si="1"/>
        <v/>
      </c>
      <c r="K34" s="11"/>
      <c r="L34" s="12" t="str">
        <f>IF(A34="","",SUMIFS('納品確認'!$F:$F,'納品確認'!$C:$C,A34,'納品確認'!$D:$D,C34))</f>
        <v/>
      </c>
      <c r="M34" s="12" t="str">
        <f t="shared" si="2"/>
        <v/>
      </c>
    </row>
    <row r="35" ht="15.75" customHeight="1">
      <c r="A35" s="10"/>
      <c r="B35" s="10"/>
      <c r="C35" s="10"/>
      <c r="D35" s="10" t="str">
        <f>IF(C35="","",IFERROR(VLOOKUP(C35,'品目マスタ'!$A:$B,2,FALSE),"未登録"))</f>
        <v/>
      </c>
      <c r="E35" s="10" t="str">
        <f>IF(C35="","",IFERROR(VLOOKUP(C35,'品目マスタ'!$A:$C,3,FALSE),""))</f>
        <v/>
      </c>
      <c r="F35" s="12"/>
      <c r="G35" s="10" t="str">
        <f>IF(C35="","",IFERROR(VLOOKUP(C35,'品目マスタ'!$A:$E,4,FALSE),""))</f>
        <v/>
      </c>
      <c r="H35" s="12" t="str">
        <f>IF(C35="","",IFERROR(VLOOKUP(C35,'品目マスタ'!$A:$E,5,FALSE),0))</f>
        <v/>
      </c>
      <c r="I35" s="13"/>
      <c r="J35" s="12" t="str">
        <f t="shared" si="1"/>
        <v/>
      </c>
      <c r="K35" s="11"/>
      <c r="L35" s="12" t="str">
        <f>IF(A35="","",SUMIFS('納品確認'!$F:$F,'納品確認'!$C:$C,A35,'納品確認'!$D:$D,C35))</f>
        <v/>
      </c>
      <c r="M35" s="12" t="str">
        <f t="shared" si="2"/>
        <v/>
      </c>
    </row>
    <row r="36" ht="15.75" customHeight="1">
      <c r="A36" s="10"/>
      <c r="B36" s="10"/>
      <c r="C36" s="10"/>
      <c r="D36" s="10" t="str">
        <f>IF(C36="","",IFERROR(VLOOKUP(C36,'品目マスタ'!$A:$B,2,FALSE),"未登録"))</f>
        <v/>
      </c>
      <c r="E36" s="10" t="str">
        <f>IF(C36="","",IFERROR(VLOOKUP(C36,'品目マスタ'!$A:$C,3,FALSE),""))</f>
        <v/>
      </c>
      <c r="F36" s="12"/>
      <c r="G36" s="10" t="str">
        <f>IF(C36="","",IFERROR(VLOOKUP(C36,'品目マスタ'!$A:$E,4,FALSE),""))</f>
        <v/>
      </c>
      <c r="H36" s="12" t="str">
        <f>IF(C36="","",IFERROR(VLOOKUP(C36,'品目マスタ'!$A:$E,5,FALSE),0))</f>
        <v/>
      </c>
      <c r="I36" s="13"/>
      <c r="J36" s="12" t="str">
        <f t="shared" si="1"/>
        <v/>
      </c>
      <c r="K36" s="11"/>
      <c r="L36" s="12" t="str">
        <f>IF(A36="","",SUMIFS('納品確認'!$F:$F,'納品確認'!$C:$C,A36,'納品確認'!$D:$D,C36))</f>
        <v/>
      </c>
      <c r="M36" s="12" t="str">
        <f t="shared" si="2"/>
        <v/>
      </c>
    </row>
    <row r="37" ht="15.75" customHeight="1">
      <c r="A37" s="10"/>
      <c r="B37" s="10"/>
      <c r="C37" s="10"/>
      <c r="D37" s="10" t="str">
        <f>IF(C37="","",IFERROR(VLOOKUP(C37,'品目マスタ'!$A:$B,2,FALSE),"未登録"))</f>
        <v/>
      </c>
      <c r="E37" s="10" t="str">
        <f>IF(C37="","",IFERROR(VLOOKUP(C37,'品目マスタ'!$A:$C,3,FALSE),""))</f>
        <v/>
      </c>
      <c r="F37" s="12"/>
      <c r="G37" s="10" t="str">
        <f>IF(C37="","",IFERROR(VLOOKUP(C37,'品目マスタ'!$A:$E,4,FALSE),""))</f>
        <v/>
      </c>
      <c r="H37" s="12" t="str">
        <f>IF(C37="","",IFERROR(VLOOKUP(C37,'品目マスタ'!$A:$E,5,FALSE),0))</f>
        <v/>
      </c>
      <c r="I37" s="13"/>
      <c r="J37" s="12" t="str">
        <f t="shared" si="1"/>
        <v/>
      </c>
      <c r="K37" s="11"/>
      <c r="L37" s="12" t="str">
        <f>IF(A37="","",SUMIFS('納品確認'!$F:$F,'納品確認'!$C:$C,A37,'納品確認'!$D:$D,C37))</f>
        <v/>
      </c>
      <c r="M37" s="12" t="str">
        <f t="shared" si="2"/>
        <v/>
      </c>
    </row>
    <row r="38" ht="15.75" customHeight="1">
      <c r="A38" s="10"/>
      <c r="B38" s="10"/>
      <c r="C38" s="10"/>
      <c r="D38" s="10" t="str">
        <f>IF(C38="","",IFERROR(VLOOKUP(C38,'品目マスタ'!$A:$B,2,FALSE),"未登録"))</f>
        <v/>
      </c>
      <c r="E38" s="10" t="str">
        <f>IF(C38="","",IFERROR(VLOOKUP(C38,'品目マスタ'!$A:$C,3,FALSE),""))</f>
        <v/>
      </c>
      <c r="F38" s="12"/>
      <c r="G38" s="10" t="str">
        <f>IF(C38="","",IFERROR(VLOOKUP(C38,'品目マスタ'!$A:$E,4,FALSE),""))</f>
        <v/>
      </c>
      <c r="H38" s="12" t="str">
        <f>IF(C38="","",IFERROR(VLOOKUP(C38,'品目マスタ'!$A:$E,5,FALSE),0))</f>
        <v/>
      </c>
      <c r="I38" s="13"/>
      <c r="J38" s="12" t="str">
        <f t="shared" si="1"/>
        <v/>
      </c>
      <c r="K38" s="11"/>
      <c r="L38" s="12" t="str">
        <f>IF(A38="","",SUMIFS('納品確認'!$F:$F,'納品確認'!$C:$C,A38,'納品確認'!$D:$D,C38))</f>
        <v/>
      </c>
      <c r="M38" s="12" t="str">
        <f t="shared" si="2"/>
        <v/>
      </c>
    </row>
    <row r="39" ht="15.75" customHeight="1">
      <c r="A39" s="10"/>
      <c r="B39" s="10"/>
      <c r="C39" s="10"/>
      <c r="D39" s="10" t="str">
        <f>IF(C39="","",IFERROR(VLOOKUP(C39,'品目マスタ'!$A:$B,2,FALSE),"未登録"))</f>
        <v/>
      </c>
      <c r="E39" s="10" t="str">
        <f>IF(C39="","",IFERROR(VLOOKUP(C39,'品目マスタ'!$A:$C,3,FALSE),""))</f>
        <v/>
      </c>
      <c r="F39" s="12"/>
      <c r="G39" s="10" t="str">
        <f>IF(C39="","",IFERROR(VLOOKUP(C39,'品目マスタ'!$A:$E,4,FALSE),""))</f>
        <v/>
      </c>
      <c r="H39" s="12" t="str">
        <f>IF(C39="","",IFERROR(VLOOKUP(C39,'品目マスタ'!$A:$E,5,FALSE),0))</f>
        <v/>
      </c>
      <c r="I39" s="13"/>
      <c r="J39" s="12" t="str">
        <f t="shared" si="1"/>
        <v/>
      </c>
      <c r="K39" s="11"/>
      <c r="L39" s="12" t="str">
        <f>IF(A39="","",SUMIFS('納品確認'!$F:$F,'納品確認'!$C:$C,A39,'納品確認'!$D:$D,C39))</f>
        <v/>
      </c>
      <c r="M39" s="12" t="str">
        <f t="shared" si="2"/>
        <v/>
      </c>
    </row>
    <row r="40" ht="15.75" customHeight="1">
      <c r="A40" s="10"/>
      <c r="B40" s="10"/>
      <c r="C40" s="10"/>
      <c r="D40" s="10" t="str">
        <f>IF(C40="","",IFERROR(VLOOKUP(C40,'品目マスタ'!$A:$B,2,FALSE),"未登録"))</f>
        <v/>
      </c>
      <c r="E40" s="10" t="str">
        <f>IF(C40="","",IFERROR(VLOOKUP(C40,'品目マスタ'!$A:$C,3,FALSE),""))</f>
        <v/>
      </c>
      <c r="F40" s="12"/>
      <c r="G40" s="10" t="str">
        <f>IF(C40="","",IFERROR(VLOOKUP(C40,'品目マスタ'!$A:$E,4,FALSE),""))</f>
        <v/>
      </c>
      <c r="H40" s="12" t="str">
        <f>IF(C40="","",IFERROR(VLOOKUP(C40,'品目マスタ'!$A:$E,5,FALSE),0))</f>
        <v/>
      </c>
      <c r="I40" s="13"/>
      <c r="J40" s="12" t="str">
        <f t="shared" si="1"/>
        <v/>
      </c>
      <c r="K40" s="11"/>
      <c r="L40" s="12" t="str">
        <f>IF(A40="","",SUMIFS('納品確認'!$F:$F,'納品確認'!$C:$C,A40,'納品確認'!$D:$D,C40))</f>
        <v/>
      </c>
      <c r="M40" s="12" t="str">
        <f t="shared" si="2"/>
        <v/>
      </c>
    </row>
    <row r="41" ht="15.75" customHeight="1">
      <c r="A41" s="10"/>
      <c r="B41" s="10"/>
      <c r="C41" s="10"/>
      <c r="D41" s="10" t="str">
        <f>IF(C41="","",IFERROR(VLOOKUP(C41,'品目マスタ'!$A:$B,2,FALSE),"未登録"))</f>
        <v/>
      </c>
      <c r="E41" s="10" t="str">
        <f>IF(C41="","",IFERROR(VLOOKUP(C41,'品目マスタ'!$A:$C,3,FALSE),""))</f>
        <v/>
      </c>
      <c r="F41" s="12"/>
      <c r="G41" s="10" t="str">
        <f>IF(C41="","",IFERROR(VLOOKUP(C41,'品目マスタ'!$A:$E,4,FALSE),""))</f>
        <v/>
      </c>
      <c r="H41" s="12" t="str">
        <f>IF(C41="","",IFERROR(VLOOKUP(C41,'品目マスタ'!$A:$E,5,FALSE),0))</f>
        <v/>
      </c>
      <c r="I41" s="13"/>
      <c r="J41" s="12" t="str">
        <f t="shared" si="1"/>
        <v/>
      </c>
      <c r="K41" s="11"/>
      <c r="L41" s="12" t="str">
        <f>IF(A41="","",SUMIFS('納品確認'!$F:$F,'納品確認'!$C:$C,A41,'納品確認'!$D:$D,C41))</f>
        <v/>
      </c>
      <c r="M41" s="12" t="str">
        <f t="shared" si="2"/>
        <v/>
      </c>
    </row>
    <row r="42" ht="15.75" customHeight="1">
      <c r="A42" s="10"/>
      <c r="B42" s="10"/>
      <c r="C42" s="10"/>
      <c r="D42" s="10" t="str">
        <f>IF(C42="","",IFERROR(VLOOKUP(C42,'品目マスタ'!$A:$B,2,FALSE),"未登録"))</f>
        <v/>
      </c>
      <c r="E42" s="10" t="str">
        <f>IF(C42="","",IFERROR(VLOOKUP(C42,'品目マスタ'!$A:$C,3,FALSE),""))</f>
        <v/>
      </c>
      <c r="F42" s="12"/>
      <c r="G42" s="10" t="str">
        <f>IF(C42="","",IFERROR(VLOOKUP(C42,'品目マスタ'!$A:$E,4,FALSE),""))</f>
        <v/>
      </c>
      <c r="H42" s="12" t="str">
        <f>IF(C42="","",IFERROR(VLOOKUP(C42,'品目マスタ'!$A:$E,5,FALSE),0))</f>
        <v/>
      </c>
      <c r="I42" s="13"/>
      <c r="J42" s="12" t="str">
        <f t="shared" si="1"/>
        <v/>
      </c>
      <c r="K42" s="11"/>
      <c r="L42" s="12" t="str">
        <f>IF(A42="","",SUMIFS('納品確認'!$F:$F,'納品確認'!$C:$C,A42,'納品確認'!$D:$D,C42))</f>
        <v/>
      </c>
      <c r="M42" s="12" t="str">
        <f t="shared" si="2"/>
        <v/>
      </c>
    </row>
    <row r="43" ht="15.75" customHeight="1">
      <c r="A43" s="10"/>
      <c r="B43" s="10"/>
      <c r="C43" s="10"/>
      <c r="D43" s="10" t="str">
        <f>IF(C43="","",IFERROR(VLOOKUP(C43,'品目マスタ'!$A:$B,2,FALSE),"未登録"))</f>
        <v/>
      </c>
      <c r="E43" s="10" t="str">
        <f>IF(C43="","",IFERROR(VLOOKUP(C43,'品目マスタ'!$A:$C,3,FALSE),""))</f>
        <v/>
      </c>
      <c r="F43" s="12"/>
      <c r="G43" s="10" t="str">
        <f>IF(C43="","",IFERROR(VLOOKUP(C43,'品目マスタ'!$A:$E,4,FALSE),""))</f>
        <v/>
      </c>
      <c r="H43" s="12" t="str">
        <f>IF(C43="","",IFERROR(VLOOKUP(C43,'品目マスタ'!$A:$E,5,FALSE),0))</f>
        <v/>
      </c>
      <c r="I43" s="13"/>
      <c r="J43" s="12" t="str">
        <f t="shared" si="1"/>
        <v/>
      </c>
      <c r="K43" s="11"/>
      <c r="L43" s="12" t="str">
        <f>IF(A43="","",SUMIFS('納品確認'!$F:$F,'納品確認'!$C:$C,A43,'納品確認'!$D:$D,C43))</f>
        <v/>
      </c>
      <c r="M43" s="12" t="str">
        <f t="shared" si="2"/>
        <v/>
      </c>
    </row>
    <row r="44" ht="15.75" customHeight="1">
      <c r="A44" s="10"/>
      <c r="B44" s="10"/>
      <c r="C44" s="10"/>
      <c r="D44" s="10" t="str">
        <f>IF(C44="","",IFERROR(VLOOKUP(C44,'品目マスタ'!$A:$B,2,FALSE),"未登録"))</f>
        <v/>
      </c>
      <c r="E44" s="10" t="str">
        <f>IF(C44="","",IFERROR(VLOOKUP(C44,'品目マスタ'!$A:$C,3,FALSE),""))</f>
        <v/>
      </c>
      <c r="F44" s="12"/>
      <c r="G44" s="10" t="str">
        <f>IF(C44="","",IFERROR(VLOOKUP(C44,'品目マスタ'!$A:$E,4,FALSE),""))</f>
        <v/>
      </c>
      <c r="H44" s="12" t="str">
        <f>IF(C44="","",IFERROR(VLOOKUP(C44,'品目マスタ'!$A:$E,5,FALSE),0))</f>
        <v/>
      </c>
      <c r="I44" s="13"/>
      <c r="J44" s="12" t="str">
        <f t="shared" si="1"/>
        <v/>
      </c>
      <c r="K44" s="11"/>
      <c r="L44" s="12" t="str">
        <f>IF(A44="","",SUMIFS('納品確認'!$F:$F,'納品確認'!$C:$C,A44,'納品確認'!$D:$D,C44))</f>
        <v/>
      </c>
      <c r="M44" s="12" t="str">
        <f t="shared" si="2"/>
        <v/>
      </c>
    </row>
    <row r="45" ht="15.75" customHeight="1">
      <c r="A45" s="10"/>
      <c r="B45" s="10"/>
      <c r="C45" s="10"/>
      <c r="D45" s="10" t="str">
        <f>IF(C45="","",IFERROR(VLOOKUP(C45,'品目マスタ'!$A:$B,2,FALSE),"未登録"))</f>
        <v/>
      </c>
      <c r="E45" s="10" t="str">
        <f>IF(C45="","",IFERROR(VLOOKUP(C45,'品目マスタ'!$A:$C,3,FALSE),""))</f>
        <v/>
      </c>
      <c r="F45" s="12"/>
      <c r="G45" s="10" t="str">
        <f>IF(C45="","",IFERROR(VLOOKUP(C45,'品目マスタ'!$A:$E,4,FALSE),""))</f>
        <v/>
      </c>
      <c r="H45" s="12" t="str">
        <f>IF(C45="","",IFERROR(VLOOKUP(C45,'品目マスタ'!$A:$E,5,FALSE),0))</f>
        <v/>
      </c>
      <c r="I45" s="13"/>
      <c r="J45" s="12" t="str">
        <f t="shared" si="1"/>
        <v/>
      </c>
      <c r="K45" s="11"/>
      <c r="L45" s="12" t="str">
        <f>IF(A45="","",SUMIFS('納品確認'!$F:$F,'納品確認'!$C:$C,A45,'納品確認'!$D:$D,C45))</f>
        <v/>
      </c>
      <c r="M45" s="12" t="str">
        <f t="shared" si="2"/>
        <v/>
      </c>
    </row>
    <row r="46" ht="15.75" customHeight="1">
      <c r="A46" s="10"/>
      <c r="B46" s="10"/>
      <c r="C46" s="10"/>
      <c r="D46" s="10" t="str">
        <f>IF(C46="","",IFERROR(VLOOKUP(C46,'品目マスタ'!$A:$B,2,FALSE),"未登録"))</f>
        <v/>
      </c>
      <c r="E46" s="10" t="str">
        <f>IF(C46="","",IFERROR(VLOOKUP(C46,'品目マスタ'!$A:$C,3,FALSE),""))</f>
        <v/>
      </c>
      <c r="F46" s="12"/>
      <c r="G46" s="10" t="str">
        <f>IF(C46="","",IFERROR(VLOOKUP(C46,'品目マスタ'!$A:$E,4,FALSE),""))</f>
        <v/>
      </c>
      <c r="H46" s="12" t="str">
        <f>IF(C46="","",IFERROR(VLOOKUP(C46,'品目マスタ'!$A:$E,5,FALSE),0))</f>
        <v/>
      </c>
      <c r="I46" s="13"/>
      <c r="J46" s="12" t="str">
        <f t="shared" si="1"/>
        <v/>
      </c>
      <c r="K46" s="11"/>
      <c r="L46" s="12" t="str">
        <f>IF(A46="","",SUMIFS('納品確認'!$F:$F,'納品確認'!$C:$C,A46,'納品確認'!$D:$D,C46))</f>
        <v/>
      </c>
      <c r="M46" s="12" t="str">
        <f t="shared" si="2"/>
        <v/>
      </c>
    </row>
    <row r="47" ht="15.75" customHeight="1">
      <c r="A47" s="10"/>
      <c r="B47" s="10"/>
      <c r="C47" s="10"/>
      <c r="D47" s="10" t="str">
        <f>IF(C47="","",IFERROR(VLOOKUP(C47,'品目マスタ'!$A:$B,2,FALSE),"未登録"))</f>
        <v/>
      </c>
      <c r="E47" s="10" t="str">
        <f>IF(C47="","",IFERROR(VLOOKUP(C47,'品目マスタ'!$A:$C,3,FALSE),""))</f>
        <v/>
      </c>
      <c r="F47" s="12"/>
      <c r="G47" s="10" t="str">
        <f>IF(C47="","",IFERROR(VLOOKUP(C47,'品目マスタ'!$A:$E,4,FALSE),""))</f>
        <v/>
      </c>
      <c r="H47" s="12" t="str">
        <f>IF(C47="","",IFERROR(VLOOKUP(C47,'品目マスタ'!$A:$E,5,FALSE),0))</f>
        <v/>
      </c>
      <c r="I47" s="13"/>
      <c r="J47" s="12" t="str">
        <f t="shared" si="1"/>
        <v/>
      </c>
      <c r="K47" s="11"/>
      <c r="L47" s="12" t="str">
        <f>IF(A47="","",SUMIFS('納品確認'!$F:$F,'納品確認'!$C:$C,A47,'納品確認'!$D:$D,C47))</f>
        <v/>
      </c>
      <c r="M47" s="12" t="str">
        <f t="shared" si="2"/>
        <v/>
      </c>
    </row>
    <row r="48" ht="15.75" customHeight="1">
      <c r="A48" s="10"/>
      <c r="B48" s="10"/>
      <c r="C48" s="10"/>
      <c r="D48" s="10" t="str">
        <f>IF(C48="","",IFERROR(VLOOKUP(C48,'品目マスタ'!$A:$B,2,FALSE),"未登録"))</f>
        <v/>
      </c>
      <c r="E48" s="10" t="str">
        <f>IF(C48="","",IFERROR(VLOOKUP(C48,'品目マスタ'!$A:$C,3,FALSE),""))</f>
        <v/>
      </c>
      <c r="F48" s="12"/>
      <c r="G48" s="10" t="str">
        <f>IF(C48="","",IFERROR(VLOOKUP(C48,'品目マスタ'!$A:$E,4,FALSE),""))</f>
        <v/>
      </c>
      <c r="H48" s="12" t="str">
        <f>IF(C48="","",IFERROR(VLOOKUP(C48,'品目マスタ'!$A:$E,5,FALSE),0))</f>
        <v/>
      </c>
      <c r="I48" s="13"/>
      <c r="J48" s="12" t="str">
        <f t="shared" si="1"/>
        <v/>
      </c>
      <c r="K48" s="11"/>
      <c r="L48" s="12" t="str">
        <f>IF(A48="","",SUMIFS('納品確認'!$F:$F,'納品確認'!$C:$C,A48,'納品確認'!$D:$D,C48))</f>
        <v/>
      </c>
      <c r="M48" s="12" t="str">
        <f t="shared" si="2"/>
        <v/>
      </c>
    </row>
    <row r="49" ht="15.75" customHeight="1">
      <c r="A49" s="10"/>
      <c r="B49" s="10"/>
      <c r="C49" s="10"/>
      <c r="D49" s="10" t="str">
        <f>IF(C49="","",IFERROR(VLOOKUP(C49,'品目マスタ'!$A:$B,2,FALSE),"未登録"))</f>
        <v/>
      </c>
      <c r="E49" s="10" t="str">
        <f>IF(C49="","",IFERROR(VLOOKUP(C49,'品目マスタ'!$A:$C,3,FALSE),""))</f>
        <v/>
      </c>
      <c r="F49" s="12"/>
      <c r="G49" s="10" t="str">
        <f>IF(C49="","",IFERROR(VLOOKUP(C49,'品目マスタ'!$A:$E,4,FALSE),""))</f>
        <v/>
      </c>
      <c r="H49" s="12" t="str">
        <f>IF(C49="","",IFERROR(VLOOKUP(C49,'品目マスタ'!$A:$E,5,FALSE),0))</f>
        <v/>
      </c>
      <c r="I49" s="13"/>
      <c r="J49" s="12" t="str">
        <f t="shared" si="1"/>
        <v/>
      </c>
      <c r="K49" s="11"/>
      <c r="L49" s="12" t="str">
        <f>IF(A49="","",SUMIFS('納品確認'!$F:$F,'納品確認'!$C:$C,A49,'納品確認'!$D:$D,C49))</f>
        <v/>
      </c>
      <c r="M49" s="12" t="str">
        <f t="shared" si="2"/>
        <v/>
      </c>
    </row>
    <row r="50" ht="15.75" customHeight="1">
      <c r="A50" s="10"/>
      <c r="B50" s="10"/>
      <c r="C50" s="10"/>
      <c r="D50" s="10" t="str">
        <f>IF(C50="","",IFERROR(VLOOKUP(C50,'品目マスタ'!$A:$B,2,FALSE),"未登録"))</f>
        <v/>
      </c>
      <c r="E50" s="10" t="str">
        <f>IF(C50="","",IFERROR(VLOOKUP(C50,'品目マスタ'!$A:$C,3,FALSE),""))</f>
        <v/>
      </c>
      <c r="F50" s="12"/>
      <c r="G50" s="10" t="str">
        <f>IF(C50="","",IFERROR(VLOOKUP(C50,'品目マスタ'!$A:$E,4,FALSE),""))</f>
        <v/>
      </c>
      <c r="H50" s="12" t="str">
        <f>IF(C50="","",IFERROR(VLOOKUP(C50,'品目マスタ'!$A:$E,5,FALSE),0))</f>
        <v/>
      </c>
      <c r="I50" s="13"/>
      <c r="J50" s="12" t="str">
        <f t="shared" si="1"/>
        <v/>
      </c>
      <c r="K50" s="11"/>
      <c r="L50" s="12" t="str">
        <f>IF(A50="","",SUMIFS('納品確認'!$F:$F,'納品確認'!$C:$C,A50,'納品確認'!$D:$D,C50))</f>
        <v/>
      </c>
      <c r="M50" s="12" t="str">
        <f t="shared" si="2"/>
        <v/>
      </c>
    </row>
    <row r="51" ht="15.75" customHeight="1">
      <c r="A51" s="10"/>
      <c r="B51" s="10"/>
      <c r="C51" s="10"/>
      <c r="D51" s="10" t="str">
        <f>IF(C51="","",IFERROR(VLOOKUP(C51,'品目マスタ'!$A:$B,2,FALSE),"未登録"))</f>
        <v/>
      </c>
      <c r="E51" s="10" t="str">
        <f>IF(C51="","",IFERROR(VLOOKUP(C51,'品目マスタ'!$A:$C,3,FALSE),""))</f>
        <v/>
      </c>
      <c r="F51" s="12"/>
      <c r="G51" s="10" t="str">
        <f>IF(C51="","",IFERROR(VLOOKUP(C51,'品目マスタ'!$A:$E,4,FALSE),""))</f>
        <v/>
      </c>
      <c r="H51" s="12" t="str">
        <f>IF(C51="","",IFERROR(VLOOKUP(C51,'品目マスタ'!$A:$E,5,FALSE),0))</f>
        <v/>
      </c>
      <c r="I51" s="13"/>
      <c r="J51" s="12" t="str">
        <f t="shared" si="1"/>
        <v/>
      </c>
      <c r="K51" s="11"/>
      <c r="L51" s="12" t="str">
        <f>IF(A51="","",SUMIFS('納品確認'!$F:$F,'納品確認'!$C:$C,A51,'納品確認'!$D:$D,C51))</f>
        <v/>
      </c>
      <c r="M51" s="12" t="str">
        <f t="shared" si="2"/>
        <v/>
      </c>
    </row>
    <row r="52" ht="15.75" customHeight="1">
      <c r="A52" s="10"/>
      <c r="B52" s="10"/>
      <c r="C52" s="10"/>
      <c r="D52" s="10" t="str">
        <f>IF(C52="","",IFERROR(VLOOKUP(C52,'品目マスタ'!$A:$B,2,FALSE),"未登録"))</f>
        <v/>
      </c>
      <c r="E52" s="10" t="str">
        <f>IF(C52="","",IFERROR(VLOOKUP(C52,'品目マスタ'!$A:$C,3,FALSE),""))</f>
        <v/>
      </c>
      <c r="F52" s="12"/>
      <c r="G52" s="10" t="str">
        <f>IF(C52="","",IFERROR(VLOOKUP(C52,'品目マスタ'!$A:$E,4,FALSE),""))</f>
        <v/>
      </c>
      <c r="H52" s="12" t="str">
        <f>IF(C52="","",IFERROR(VLOOKUP(C52,'品目マスタ'!$A:$E,5,FALSE),0))</f>
        <v/>
      </c>
      <c r="I52" s="13"/>
      <c r="J52" s="12" t="str">
        <f t="shared" si="1"/>
        <v/>
      </c>
      <c r="K52" s="11"/>
      <c r="L52" s="12" t="str">
        <f>IF(A52="","",SUMIFS('納品確認'!$F:$F,'納品確認'!$C:$C,A52,'納品確認'!$D:$D,C52))</f>
        <v/>
      </c>
      <c r="M52" s="12" t="str">
        <f t="shared" si="2"/>
        <v/>
      </c>
    </row>
    <row r="53" ht="15.75" customHeight="1">
      <c r="A53" s="10"/>
      <c r="B53" s="10"/>
      <c r="C53" s="10"/>
      <c r="D53" s="10" t="str">
        <f>IF(C53="","",IFERROR(VLOOKUP(C53,'品目マスタ'!$A:$B,2,FALSE),"未登録"))</f>
        <v/>
      </c>
      <c r="E53" s="10" t="str">
        <f>IF(C53="","",IFERROR(VLOOKUP(C53,'品目マスタ'!$A:$C,3,FALSE),""))</f>
        <v/>
      </c>
      <c r="F53" s="12"/>
      <c r="G53" s="10" t="str">
        <f>IF(C53="","",IFERROR(VLOOKUP(C53,'品目マスタ'!$A:$E,4,FALSE),""))</f>
        <v/>
      </c>
      <c r="H53" s="12" t="str">
        <f>IF(C53="","",IFERROR(VLOOKUP(C53,'品目マスタ'!$A:$E,5,FALSE),0))</f>
        <v/>
      </c>
      <c r="I53" s="13"/>
      <c r="J53" s="12" t="str">
        <f t="shared" si="1"/>
        <v/>
      </c>
      <c r="K53" s="11"/>
      <c r="L53" s="12" t="str">
        <f>IF(A53="","",SUMIFS('納品確認'!$F:$F,'納品確認'!$C:$C,A53,'納品確認'!$D:$D,C53))</f>
        <v/>
      </c>
      <c r="M53" s="12" t="str">
        <f t="shared" si="2"/>
        <v/>
      </c>
    </row>
    <row r="54" ht="15.75" customHeight="1">
      <c r="A54" s="10"/>
      <c r="B54" s="10"/>
      <c r="C54" s="10"/>
      <c r="D54" s="10" t="str">
        <f>IF(C54="","",IFERROR(VLOOKUP(C54,'品目マスタ'!$A:$B,2,FALSE),"未登録"))</f>
        <v/>
      </c>
      <c r="E54" s="10" t="str">
        <f>IF(C54="","",IFERROR(VLOOKUP(C54,'品目マスタ'!$A:$C,3,FALSE),""))</f>
        <v/>
      </c>
      <c r="F54" s="12"/>
      <c r="G54" s="10" t="str">
        <f>IF(C54="","",IFERROR(VLOOKUP(C54,'品目マスタ'!$A:$E,4,FALSE),""))</f>
        <v/>
      </c>
      <c r="H54" s="12" t="str">
        <f>IF(C54="","",IFERROR(VLOOKUP(C54,'品目マスタ'!$A:$E,5,FALSE),0))</f>
        <v/>
      </c>
      <c r="I54" s="13"/>
      <c r="J54" s="12" t="str">
        <f t="shared" si="1"/>
        <v/>
      </c>
      <c r="K54" s="11"/>
      <c r="L54" s="12" t="str">
        <f>IF(A54="","",SUMIFS('納品確認'!$F:$F,'納品確認'!$C:$C,A54,'納品確認'!$D:$D,C54))</f>
        <v/>
      </c>
      <c r="M54" s="12" t="str">
        <f t="shared" si="2"/>
        <v/>
      </c>
    </row>
    <row r="55" ht="15.75" customHeight="1">
      <c r="A55" s="10"/>
      <c r="B55" s="10"/>
      <c r="C55" s="10"/>
      <c r="D55" s="10" t="str">
        <f>IF(C55="","",IFERROR(VLOOKUP(C55,'品目マスタ'!$A:$B,2,FALSE),"未登録"))</f>
        <v/>
      </c>
      <c r="E55" s="10" t="str">
        <f>IF(C55="","",IFERROR(VLOOKUP(C55,'品目マスタ'!$A:$C,3,FALSE),""))</f>
        <v/>
      </c>
      <c r="F55" s="12"/>
      <c r="G55" s="10" t="str">
        <f>IF(C55="","",IFERROR(VLOOKUP(C55,'品目マスタ'!$A:$E,4,FALSE),""))</f>
        <v/>
      </c>
      <c r="H55" s="12" t="str">
        <f>IF(C55="","",IFERROR(VLOOKUP(C55,'品目マスタ'!$A:$E,5,FALSE),0))</f>
        <v/>
      </c>
      <c r="I55" s="13"/>
      <c r="J55" s="12" t="str">
        <f t="shared" si="1"/>
        <v/>
      </c>
      <c r="K55" s="11"/>
      <c r="L55" s="12" t="str">
        <f>IF(A55="","",SUMIFS('納品確認'!$F:$F,'納品確認'!$C:$C,A55,'納品確認'!$D:$D,C55))</f>
        <v/>
      </c>
      <c r="M55" s="12" t="str">
        <f t="shared" si="2"/>
        <v/>
      </c>
    </row>
    <row r="56" ht="15.75" customHeight="1">
      <c r="A56" s="10"/>
      <c r="B56" s="10"/>
      <c r="C56" s="10"/>
      <c r="D56" s="10" t="str">
        <f>IF(C56="","",IFERROR(VLOOKUP(C56,'品目マスタ'!$A:$B,2,FALSE),"未登録"))</f>
        <v/>
      </c>
      <c r="E56" s="10" t="str">
        <f>IF(C56="","",IFERROR(VLOOKUP(C56,'品目マスタ'!$A:$C,3,FALSE),""))</f>
        <v/>
      </c>
      <c r="F56" s="12"/>
      <c r="G56" s="10" t="str">
        <f>IF(C56="","",IFERROR(VLOOKUP(C56,'品目マスタ'!$A:$E,4,FALSE),""))</f>
        <v/>
      </c>
      <c r="H56" s="12" t="str">
        <f>IF(C56="","",IFERROR(VLOOKUP(C56,'品目マスタ'!$A:$E,5,FALSE),0))</f>
        <v/>
      </c>
      <c r="I56" s="13"/>
      <c r="J56" s="12" t="str">
        <f t="shared" si="1"/>
        <v/>
      </c>
      <c r="K56" s="11"/>
      <c r="L56" s="12" t="str">
        <f>IF(A56="","",SUMIFS('納品確認'!$F:$F,'納品確認'!$C:$C,A56,'納品確認'!$D:$D,C56))</f>
        <v/>
      </c>
      <c r="M56" s="12" t="str">
        <f t="shared" si="2"/>
        <v/>
      </c>
    </row>
    <row r="57" ht="15.75" customHeight="1">
      <c r="A57" s="10"/>
      <c r="B57" s="10"/>
      <c r="C57" s="10"/>
      <c r="D57" s="10" t="str">
        <f>IF(C57="","",IFERROR(VLOOKUP(C57,'品目マスタ'!$A:$B,2,FALSE),"未登録"))</f>
        <v/>
      </c>
      <c r="E57" s="10" t="str">
        <f>IF(C57="","",IFERROR(VLOOKUP(C57,'品目マスタ'!$A:$C,3,FALSE),""))</f>
        <v/>
      </c>
      <c r="F57" s="12"/>
      <c r="G57" s="10" t="str">
        <f>IF(C57="","",IFERROR(VLOOKUP(C57,'品目マスタ'!$A:$E,4,FALSE),""))</f>
        <v/>
      </c>
      <c r="H57" s="12" t="str">
        <f>IF(C57="","",IFERROR(VLOOKUP(C57,'品目マスタ'!$A:$E,5,FALSE),0))</f>
        <v/>
      </c>
      <c r="I57" s="13"/>
      <c r="J57" s="12" t="str">
        <f t="shared" si="1"/>
        <v/>
      </c>
      <c r="K57" s="11"/>
      <c r="L57" s="12" t="str">
        <f>IF(A57="","",SUMIFS('納品確認'!$F:$F,'納品確認'!$C:$C,A57,'納品確認'!$D:$D,C57))</f>
        <v/>
      </c>
      <c r="M57" s="12" t="str">
        <f t="shared" si="2"/>
        <v/>
      </c>
    </row>
    <row r="58" ht="15.75" customHeight="1">
      <c r="A58" s="10"/>
      <c r="B58" s="10"/>
      <c r="C58" s="10"/>
      <c r="D58" s="10" t="str">
        <f>IF(C58="","",IFERROR(VLOOKUP(C58,'品目マスタ'!$A:$B,2,FALSE),"未登録"))</f>
        <v/>
      </c>
      <c r="E58" s="10" t="str">
        <f>IF(C58="","",IFERROR(VLOOKUP(C58,'品目マスタ'!$A:$C,3,FALSE),""))</f>
        <v/>
      </c>
      <c r="F58" s="12"/>
      <c r="G58" s="10" t="str">
        <f>IF(C58="","",IFERROR(VLOOKUP(C58,'品目マスタ'!$A:$E,4,FALSE),""))</f>
        <v/>
      </c>
      <c r="H58" s="12" t="str">
        <f>IF(C58="","",IFERROR(VLOOKUP(C58,'品目マスタ'!$A:$E,5,FALSE),0))</f>
        <v/>
      </c>
      <c r="I58" s="13"/>
      <c r="J58" s="12" t="str">
        <f t="shared" si="1"/>
        <v/>
      </c>
      <c r="K58" s="11"/>
      <c r="L58" s="12" t="str">
        <f>IF(A58="","",SUMIFS('納品確認'!$F:$F,'納品確認'!$C:$C,A58,'納品確認'!$D:$D,C58))</f>
        <v/>
      </c>
      <c r="M58" s="12" t="str">
        <f t="shared" si="2"/>
        <v/>
      </c>
    </row>
    <row r="59" ht="15.75" customHeight="1">
      <c r="A59" s="10"/>
      <c r="B59" s="10"/>
      <c r="C59" s="10"/>
      <c r="D59" s="10" t="str">
        <f>IF(C59="","",IFERROR(VLOOKUP(C59,'品目マスタ'!$A:$B,2,FALSE),"未登録"))</f>
        <v/>
      </c>
      <c r="E59" s="10" t="str">
        <f>IF(C59="","",IFERROR(VLOOKUP(C59,'品目マスタ'!$A:$C,3,FALSE),""))</f>
        <v/>
      </c>
      <c r="F59" s="12"/>
      <c r="G59" s="10" t="str">
        <f>IF(C59="","",IFERROR(VLOOKUP(C59,'品目マスタ'!$A:$E,4,FALSE),""))</f>
        <v/>
      </c>
      <c r="H59" s="12" t="str">
        <f>IF(C59="","",IFERROR(VLOOKUP(C59,'品目マスタ'!$A:$E,5,FALSE),0))</f>
        <v/>
      </c>
      <c r="I59" s="13"/>
      <c r="J59" s="12" t="str">
        <f t="shared" si="1"/>
        <v/>
      </c>
      <c r="K59" s="11"/>
      <c r="L59" s="12" t="str">
        <f>IF(A59="","",SUMIFS('納品確認'!$F:$F,'納品確認'!$C:$C,A59,'納品確認'!$D:$D,C59))</f>
        <v/>
      </c>
      <c r="M59" s="12" t="str">
        <f t="shared" si="2"/>
        <v/>
      </c>
    </row>
    <row r="60" ht="15.75" customHeight="1">
      <c r="A60" s="10"/>
      <c r="B60" s="10"/>
      <c r="C60" s="10"/>
      <c r="D60" s="10" t="str">
        <f>IF(C60="","",IFERROR(VLOOKUP(C60,'品目マスタ'!$A:$B,2,FALSE),"未登録"))</f>
        <v/>
      </c>
      <c r="E60" s="10" t="str">
        <f>IF(C60="","",IFERROR(VLOOKUP(C60,'品目マスタ'!$A:$C,3,FALSE),""))</f>
        <v/>
      </c>
      <c r="F60" s="12"/>
      <c r="G60" s="10" t="str">
        <f>IF(C60="","",IFERROR(VLOOKUP(C60,'品目マスタ'!$A:$E,4,FALSE),""))</f>
        <v/>
      </c>
      <c r="H60" s="12" t="str">
        <f>IF(C60="","",IFERROR(VLOOKUP(C60,'品目マスタ'!$A:$E,5,FALSE),0))</f>
        <v/>
      </c>
      <c r="I60" s="13"/>
      <c r="J60" s="12" t="str">
        <f t="shared" si="1"/>
        <v/>
      </c>
      <c r="K60" s="11"/>
      <c r="L60" s="12" t="str">
        <f>IF(A60="","",SUMIFS('納品確認'!$F:$F,'納品確認'!$C:$C,A60,'納品確認'!$D:$D,C60))</f>
        <v/>
      </c>
      <c r="M60" s="12" t="str">
        <f t="shared" si="2"/>
        <v/>
      </c>
    </row>
    <row r="61" ht="15.75" customHeight="1">
      <c r="A61" s="10"/>
      <c r="B61" s="10"/>
      <c r="C61" s="10"/>
      <c r="D61" s="10" t="str">
        <f>IF(C61="","",IFERROR(VLOOKUP(C61,'品目マスタ'!$A:$B,2,FALSE),"未登録"))</f>
        <v/>
      </c>
      <c r="E61" s="10" t="str">
        <f>IF(C61="","",IFERROR(VLOOKUP(C61,'品目マスタ'!$A:$C,3,FALSE),""))</f>
        <v/>
      </c>
      <c r="F61" s="12"/>
      <c r="G61" s="10" t="str">
        <f>IF(C61="","",IFERROR(VLOOKUP(C61,'品目マスタ'!$A:$E,4,FALSE),""))</f>
        <v/>
      </c>
      <c r="H61" s="12" t="str">
        <f>IF(C61="","",IFERROR(VLOOKUP(C61,'品目マスタ'!$A:$E,5,FALSE),0))</f>
        <v/>
      </c>
      <c r="I61" s="13"/>
      <c r="J61" s="12" t="str">
        <f t="shared" si="1"/>
        <v/>
      </c>
      <c r="K61" s="11"/>
      <c r="L61" s="12" t="str">
        <f>IF(A61="","",SUMIFS('納品確認'!$F:$F,'納品確認'!$C:$C,A61,'納品確認'!$D:$D,C61))</f>
        <v/>
      </c>
      <c r="M61" s="12" t="str">
        <f t="shared" si="2"/>
        <v/>
      </c>
    </row>
    <row r="62" ht="15.75" customHeight="1">
      <c r="A62" s="10"/>
      <c r="B62" s="10"/>
      <c r="C62" s="10"/>
      <c r="D62" s="10" t="str">
        <f>IF(C62="","",IFERROR(VLOOKUP(C62,'品目マスタ'!$A:$B,2,FALSE),"未登録"))</f>
        <v/>
      </c>
      <c r="E62" s="10" t="str">
        <f>IF(C62="","",IFERROR(VLOOKUP(C62,'品目マスタ'!$A:$C,3,FALSE),""))</f>
        <v/>
      </c>
      <c r="F62" s="12"/>
      <c r="G62" s="10" t="str">
        <f>IF(C62="","",IFERROR(VLOOKUP(C62,'品目マスタ'!$A:$E,4,FALSE),""))</f>
        <v/>
      </c>
      <c r="H62" s="12" t="str">
        <f>IF(C62="","",IFERROR(VLOOKUP(C62,'品目マスタ'!$A:$E,5,FALSE),0))</f>
        <v/>
      </c>
      <c r="I62" s="13"/>
      <c r="J62" s="12" t="str">
        <f t="shared" si="1"/>
        <v/>
      </c>
      <c r="K62" s="11"/>
      <c r="L62" s="12" t="str">
        <f>IF(A62="","",SUMIFS('納品確認'!$F:$F,'納品確認'!$C:$C,A62,'納品確認'!$D:$D,C62))</f>
        <v/>
      </c>
      <c r="M62" s="12" t="str">
        <f t="shared" si="2"/>
        <v/>
      </c>
    </row>
    <row r="63" ht="15.75" customHeight="1">
      <c r="A63" s="10"/>
      <c r="B63" s="10"/>
      <c r="C63" s="10"/>
      <c r="D63" s="10" t="str">
        <f>IF(C63="","",IFERROR(VLOOKUP(C63,'品目マスタ'!$A:$B,2,FALSE),"未登録"))</f>
        <v/>
      </c>
      <c r="E63" s="10" t="str">
        <f>IF(C63="","",IFERROR(VLOOKUP(C63,'品目マスタ'!$A:$C,3,FALSE),""))</f>
        <v/>
      </c>
      <c r="F63" s="12"/>
      <c r="G63" s="10" t="str">
        <f>IF(C63="","",IFERROR(VLOOKUP(C63,'品目マスタ'!$A:$E,4,FALSE),""))</f>
        <v/>
      </c>
      <c r="H63" s="12" t="str">
        <f>IF(C63="","",IFERROR(VLOOKUP(C63,'品目マスタ'!$A:$E,5,FALSE),0))</f>
        <v/>
      </c>
      <c r="I63" s="13"/>
      <c r="J63" s="12" t="str">
        <f t="shared" si="1"/>
        <v/>
      </c>
      <c r="K63" s="11"/>
      <c r="L63" s="12" t="str">
        <f>IF(A63="","",SUMIFS('納品確認'!$F:$F,'納品確認'!$C:$C,A63,'納品確認'!$D:$D,C63))</f>
        <v/>
      </c>
      <c r="M63" s="12" t="str">
        <f t="shared" si="2"/>
        <v/>
      </c>
    </row>
    <row r="64" ht="15.75" customHeight="1">
      <c r="A64" s="10"/>
      <c r="B64" s="10"/>
      <c r="C64" s="10"/>
      <c r="D64" s="10" t="str">
        <f>IF(C64="","",IFERROR(VLOOKUP(C64,'品目マスタ'!$A:$B,2,FALSE),"未登録"))</f>
        <v/>
      </c>
      <c r="E64" s="10" t="str">
        <f>IF(C64="","",IFERROR(VLOOKUP(C64,'品目マスタ'!$A:$C,3,FALSE),""))</f>
        <v/>
      </c>
      <c r="F64" s="12"/>
      <c r="G64" s="10" t="str">
        <f>IF(C64="","",IFERROR(VLOOKUP(C64,'品目マスタ'!$A:$E,4,FALSE),""))</f>
        <v/>
      </c>
      <c r="H64" s="12" t="str">
        <f>IF(C64="","",IFERROR(VLOOKUP(C64,'品目マスタ'!$A:$E,5,FALSE),0))</f>
        <v/>
      </c>
      <c r="I64" s="13"/>
      <c r="J64" s="12" t="str">
        <f t="shared" si="1"/>
        <v/>
      </c>
      <c r="K64" s="11"/>
      <c r="L64" s="12" t="str">
        <f>IF(A64="","",SUMIFS('納品確認'!$F:$F,'納品確認'!$C:$C,A64,'納品確認'!$D:$D,C64))</f>
        <v/>
      </c>
      <c r="M64" s="12" t="str">
        <f t="shared" si="2"/>
        <v/>
      </c>
    </row>
    <row r="65" ht="15.75" customHeight="1">
      <c r="A65" s="10"/>
      <c r="B65" s="10"/>
      <c r="C65" s="10"/>
      <c r="D65" s="10" t="str">
        <f>IF(C65="","",IFERROR(VLOOKUP(C65,'品目マスタ'!$A:$B,2,FALSE),"未登録"))</f>
        <v/>
      </c>
      <c r="E65" s="10" t="str">
        <f>IF(C65="","",IFERROR(VLOOKUP(C65,'品目マスタ'!$A:$C,3,FALSE),""))</f>
        <v/>
      </c>
      <c r="F65" s="12"/>
      <c r="G65" s="10" t="str">
        <f>IF(C65="","",IFERROR(VLOOKUP(C65,'品目マスタ'!$A:$E,4,FALSE),""))</f>
        <v/>
      </c>
      <c r="H65" s="12" t="str">
        <f>IF(C65="","",IFERROR(VLOOKUP(C65,'品目マスタ'!$A:$E,5,FALSE),0))</f>
        <v/>
      </c>
      <c r="I65" s="13"/>
      <c r="J65" s="12" t="str">
        <f t="shared" si="1"/>
        <v/>
      </c>
      <c r="K65" s="11"/>
      <c r="L65" s="12" t="str">
        <f>IF(A65="","",SUMIFS('納品確認'!$F:$F,'納品確認'!$C:$C,A65,'納品確認'!$D:$D,C65))</f>
        <v/>
      </c>
      <c r="M65" s="12" t="str">
        <f t="shared" si="2"/>
        <v/>
      </c>
    </row>
    <row r="66" ht="15.75" customHeight="1">
      <c r="A66" s="10"/>
      <c r="B66" s="10"/>
      <c r="C66" s="10"/>
      <c r="D66" s="10" t="str">
        <f>IF(C66="","",IFERROR(VLOOKUP(C66,'品目マスタ'!$A:$B,2,FALSE),"未登録"))</f>
        <v/>
      </c>
      <c r="E66" s="10" t="str">
        <f>IF(C66="","",IFERROR(VLOOKUP(C66,'品目マスタ'!$A:$C,3,FALSE),""))</f>
        <v/>
      </c>
      <c r="F66" s="12"/>
      <c r="G66" s="10" t="str">
        <f>IF(C66="","",IFERROR(VLOOKUP(C66,'品目マスタ'!$A:$E,4,FALSE),""))</f>
        <v/>
      </c>
      <c r="H66" s="12" t="str">
        <f>IF(C66="","",IFERROR(VLOOKUP(C66,'品目マスタ'!$A:$E,5,FALSE),0))</f>
        <v/>
      </c>
      <c r="I66" s="13"/>
      <c r="J66" s="12" t="str">
        <f t="shared" si="1"/>
        <v/>
      </c>
      <c r="K66" s="11"/>
      <c r="L66" s="12" t="str">
        <f>IF(A66="","",SUMIFS('納品確認'!$F:$F,'納品確認'!$C:$C,A66,'納品確認'!$D:$D,C66))</f>
        <v/>
      </c>
      <c r="M66" s="12" t="str">
        <f t="shared" si="2"/>
        <v/>
      </c>
    </row>
    <row r="67" ht="15.75" customHeight="1">
      <c r="A67" s="10"/>
      <c r="B67" s="10"/>
      <c r="C67" s="10"/>
      <c r="D67" s="10" t="str">
        <f>IF(C67="","",IFERROR(VLOOKUP(C67,'品目マスタ'!$A:$B,2,FALSE),"未登録"))</f>
        <v/>
      </c>
      <c r="E67" s="10" t="str">
        <f>IF(C67="","",IFERROR(VLOOKUP(C67,'品目マスタ'!$A:$C,3,FALSE),""))</f>
        <v/>
      </c>
      <c r="F67" s="12"/>
      <c r="G67" s="10" t="str">
        <f>IF(C67="","",IFERROR(VLOOKUP(C67,'品目マスタ'!$A:$E,4,FALSE),""))</f>
        <v/>
      </c>
      <c r="H67" s="12" t="str">
        <f>IF(C67="","",IFERROR(VLOOKUP(C67,'品目マスタ'!$A:$E,5,FALSE),0))</f>
        <v/>
      </c>
      <c r="I67" s="13"/>
      <c r="J67" s="12" t="str">
        <f t="shared" si="1"/>
        <v/>
      </c>
      <c r="K67" s="11"/>
      <c r="L67" s="12" t="str">
        <f>IF(A67="","",SUMIFS('納品確認'!$F:$F,'納品確認'!$C:$C,A67,'納品確認'!$D:$D,C67))</f>
        <v/>
      </c>
      <c r="M67" s="12" t="str">
        <f t="shared" si="2"/>
        <v/>
      </c>
    </row>
    <row r="68" ht="15.75" customHeight="1">
      <c r="A68" s="10"/>
      <c r="B68" s="10"/>
      <c r="C68" s="10"/>
      <c r="D68" s="10" t="str">
        <f>IF(C68="","",IFERROR(VLOOKUP(C68,'品目マスタ'!$A:$B,2,FALSE),"未登録"))</f>
        <v/>
      </c>
      <c r="E68" s="10" t="str">
        <f>IF(C68="","",IFERROR(VLOOKUP(C68,'品目マスタ'!$A:$C,3,FALSE),""))</f>
        <v/>
      </c>
      <c r="F68" s="12"/>
      <c r="G68" s="10" t="str">
        <f>IF(C68="","",IFERROR(VLOOKUP(C68,'品目マスタ'!$A:$E,4,FALSE),""))</f>
        <v/>
      </c>
      <c r="H68" s="12" t="str">
        <f>IF(C68="","",IFERROR(VLOOKUP(C68,'品目マスタ'!$A:$E,5,FALSE),0))</f>
        <v/>
      </c>
      <c r="I68" s="13"/>
      <c r="J68" s="12" t="str">
        <f t="shared" si="1"/>
        <v/>
      </c>
      <c r="K68" s="11"/>
      <c r="L68" s="12" t="str">
        <f>IF(A68="","",SUMIFS('納品確認'!$F:$F,'納品確認'!$C:$C,A68,'納品確認'!$D:$D,C68))</f>
        <v/>
      </c>
      <c r="M68" s="12" t="str">
        <f t="shared" si="2"/>
        <v/>
      </c>
    </row>
    <row r="69" ht="15.75" customHeight="1">
      <c r="A69" s="10"/>
      <c r="B69" s="10"/>
      <c r="C69" s="10"/>
      <c r="D69" s="10" t="str">
        <f>IF(C69="","",IFERROR(VLOOKUP(C69,'品目マスタ'!$A:$B,2,FALSE),"未登録"))</f>
        <v/>
      </c>
      <c r="E69" s="10" t="str">
        <f>IF(C69="","",IFERROR(VLOOKUP(C69,'品目マスタ'!$A:$C,3,FALSE),""))</f>
        <v/>
      </c>
      <c r="F69" s="12"/>
      <c r="G69" s="10" t="str">
        <f>IF(C69="","",IFERROR(VLOOKUP(C69,'品目マスタ'!$A:$E,4,FALSE),""))</f>
        <v/>
      </c>
      <c r="H69" s="12" t="str">
        <f>IF(C69="","",IFERROR(VLOOKUP(C69,'品目マスタ'!$A:$E,5,FALSE),0))</f>
        <v/>
      </c>
      <c r="I69" s="13"/>
      <c r="J69" s="12" t="str">
        <f t="shared" si="1"/>
        <v/>
      </c>
      <c r="K69" s="11"/>
      <c r="L69" s="12" t="str">
        <f>IF(A69="","",SUMIFS('納品確認'!$F:$F,'納品確認'!$C:$C,A69,'納品確認'!$D:$D,C69))</f>
        <v/>
      </c>
      <c r="M69" s="12" t="str">
        <f t="shared" si="2"/>
        <v/>
      </c>
    </row>
    <row r="70" ht="15.75" customHeight="1">
      <c r="A70" s="10"/>
      <c r="B70" s="10"/>
      <c r="C70" s="10"/>
      <c r="D70" s="10" t="str">
        <f>IF(C70="","",IFERROR(VLOOKUP(C70,'品目マスタ'!$A:$B,2,FALSE),"未登録"))</f>
        <v/>
      </c>
      <c r="E70" s="10" t="str">
        <f>IF(C70="","",IFERROR(VLOOKUP(C70,'品目マスタ'!$A:$C,3,FALSE),""))</f>
        <v/>
      </c>
      <c r="F70" s="12"/>
      <c r="G70" s="10" t="str">
        <f>IF(C70="","",IFERROR(VLOOKUP(C70,'品目マスタ'!$A:$E,4,FALSE),""))</f>
        <v/>
      </c>
      <c r="H70" s="12" t="str">
        <f>IF(C70="","",IFERROR(VLOOKUP(C70,'品目マスタ'!$A:$E,5,FALSE),0))</f>
        <v/>
      </c>
      <c r="I70" s="13"/>
      <c r="J70" s="12" t="str">
        <f t="shared" si="1"/>
        <v/>
      </c>
      <c r="K70" s="11"/>
      <c r="L70" s="12" t="str">
        <f>IF(A70="","",SUMIFS('納品確認'!$F:$F,'納品確認'!$C:$C,A70,'納品確認'!$D:$D,C70))</f>
        <v/>
      </c>
      <c r="M70" s="12" t="str">
        <f t="shared" si="2"/>
        <v/>
      </c>
    </row>
    <row r="71" ht="15.75" customHeight="1">
      <c r="A71" s="10"/>
      <c r="B71" s="10"/>
      <c r="C71" s="10"/>
      <c r="D71" s="10" t="str">
        <f>IF(C71="","",IFERROR(VLOOKUP(C71,'品目マスタ'!$A:$B,2,FALSE),"未登録"))</f>
        <v/>
      </c>
      <c r="E71" s="10" t="str">
        <f>IF(C71="","",IFERROR(VLOOKUP(C71,'品目マスタ'!$A:$C,3,FALSE),""))</f>
        <v/>
      </c>
      <c r="F71" s="12"/>
      <c r="G71" s="10" t="str">
        <f>IF(C71="","",IFERROR(VLOOKUP(C71,'品目マスタ'!$A:$E,4,FALSE),""))</f>
        <v/>
      </c>
      <c r="H71" s="12" t="str">
        <f>IF(C71="","",IFERROR(VLOOKUP(C71,'品目マスタ'!$A:$E,5,FALSE),0))</f>
        <v/>
      </c>
      <c r="I71" s="13"/>
      <c r="J71" s="12" t="str">
        <f t="shared" si="1"/>
        <v/>
      </c>
      <c r="K71" s="11"/>
      <c r="L71" s="12" t="str">
        <f>IF(A71="","",SUMIFS('納品確認'!$F:$F,'納品確認'!$C:$C,A71,'納品確認'!$D:$D,C71))</f>
        <v/>
      </c>
      <c r="M71" s="12" t="str">
        <f t="shared" si="2"/>
        <v/>
      </c>
    </row>
    <row r="72" ht="15.75" customHeight="1">
      <c r="A72" s="10"/>
      <c r="B72" s="10"/>
      <c r="C72" s="10"/>
      <c r="D72" s="10" t="str">
        <f>IF(C72="","",IFERROR(VLOOKUP(C72,'品目マスタ'!$A:$B,2,FALSE),"未登録"))</f>
        <v/>
      </c>
      <c r="E72" s="10" t="str">
        <f>IF(C72="","",IFERROR(VLOOKUP(C72,'品目マスタ'!$A:$C,3,FALSE),""))</f>
        <v/>
      </c>
      <c r="F72" s="12"/>
      <c r="G72" s="10" t="str">
        <f>IF(C72="","",IFERROR(VLOOKUP(C72,'品目マスタ'!$A:$E,4,FALSE),""))</f>
        <v/>
      </c>
      <c r="H72" s="12" t="str">
        <f>IF(C72="","",IFERROR(VLOOKUP(C72,'品目マスタ'!$A:$E,5,FALSE),0))</f>
        <v/>
      </c>
      <c r="I72" s="13"/>
      <c r="J72" s="12" t="str">
        <f t="shared" si="1"/>
        <v/>
      </c>
      <c r="K72" s="11"/>
      <c r="L72" s="12" t="str">
        <f>IF(A72="","",SUMIFS('納品確認'!$F:$F,'納品確認'!$C:$C,A72,'納品確認'!$D:$D,C72))</f>
        <v/>
      </c>
      <c r="M72" s="12" t="str">
        <f t="shared" si="2"/>
        <v/>
      </c>
    </row>
    <row r="73" ht="15.75" customHeight="1">
      <c r="A73" s="10"/>
      <c r="B73" s="10"/>
      <c r="C73" s="10"/>
      <c r="D73" s="10" t="str">
        <f>IF(C73="","",IFERROR(VLOOKUP(C73,'品目マスタ'!$A:$B,2,FALSE),"未登録"))</f>
        <v/>
      </c>
      <c r="E73" s="10" t="str">
        <f>IF(C73="","",IFERROR(VLOOKUP(C73,'品目マスタ'!$A:$C,3,FALSE),""))</f>
        <v/>
      </c>
      <c r="F73" s="12"/>
      <c r="G73" s="10" t="str">
        <f>IF(C73="","",IFERROR(VLOOKUP(C73,'品目マスタ'!$A:$E,4,FALSE),""))</f>
        <v/>
      </c>
      <c r="H73" s="12" t="str">
        <f>IF(C73="","",IFERROR(VLOOKUP(C73,'品目マスタ'!$A:$E,5,FALSE),0))</f>
        <v/>
      </c>
      <c r="I73" s="13"/>
      <c r="J73" s="12" t="str">
        <f t="shared" si="1"/>
        <v/>
      </c>
      <c r="K73" s="11"/>
      <c r="L73" s="12" t="str">
        <f>IF(A73="","",SUMIFS('納品確認'!$F:$F,'納品確認'!$C:$C,A73,'納品確認'!$D:$D,C73))</f>
        <v/>
      </c>
      <c r="M73" s="12" t="str">
        <f t="shared" si="2"/>
        <v/>
      </c>
    </row>
    <row r="74" ht="15.75" customHeight="1">
      <c r="A74" s="10"/>
      <c r="B74" s="10"/>
      <c r="C74" s="10"/>
      <c r="D74" s="10" t="str">
        <f>IF(C74="","",IFERROR(VLOOKUP(C74,'品目マスタ'!$A:$B,2,FALSE),"未登録"))</f>
        <v/>
      </c>
      <c r="E74" s="10" t="str">
        <f>IF(C74="","",IFERROR(VLOOKUP(C74,'品目マスタ'!$A:$C,3,FALSE),""))</f>
        <v/>
      </c>
      <c r="F74" s="12"/>
      <c r="G74" s="10" t="str">
        <f>IF(C74="","",IFERROR(VLOOKUP(C74,'品目マスタ'!$A:$E,4,FALSE),""))</f>
        <v/>
      </c>
      <c r="H74" s="12" t="str">
        <f>IF(C74="","",IFERROR(VLOOKUP(C74,'品目マスタ'!$A:$E,5,FALSE),0))</f>
        <v/>
      </c>
      <c r="I74" s="13"/>
      <c r="J74" s="12" t="str">
        <f t="shared" si="1"/>
        <v/>
      </c>
      <c r="K74" s="11"/>
      <c r="L74" s="12" t="str">
        <f>IF(A74="","",SUMIFS('納品確認'!$F:$F,'納品確認'!$C:$C,A74,'納品確認'!$D:$D,C74))</f>
        <v/>
      </c>
      <c r="M74" s="12" t="str">
        <f t="shared" si="2"/>
        <v/>
      </c>
    </row>
    <row r="75" ht="15.75" customHeight="1">
      <c r="A75" s="10"/>
      <c r="B75" s="10"/>
      <c r="C75" s="10"/>
      <c r="D75" s="10" t="str">
        <f>IF(C75="","",IFERROR(VLOOKUP(C75,'品目マスタ'!$A:$B,2,FALSE),"未登録"))</f>
        <v/>
      </c>
      <c r="E75" s="10" t="str">
        <f>IF(C75="","",IFERROR(VLOOKUP(C75,'品目マスタ'!$A:$C,3,FALSE),""))</f>
        <v/>
      </c>
      <c r="F75" s="12"/>
      <c r="G75" s="10" t="str">
        <f>IF(C75="","",IFERROR(VLOOKUP(C75,'品目マスタ'!$A:$E,4,FALSE),""))</f>
        <v/>
      </c>
      <c r="H75" s="12" t="str">
        <f>IF(C75="","",IFERROR(VLOOKUP(C75,'品目マスタ'!$A:$E,5,FALSE),0))</f>
        <v/>
      </c>
      <c r="I75" s="13"/>
      <c r="J75" s="12" t="str">
        <f t="shared" si="1"/>
        <v/>
      </c>
      <c r="K75" s="11"/>
      <c r="L75" s="12" t="str">
        <f>IF(A75="","",SUMIFS('納品確認'!$F:$F,'納品確認'!$C:$C,A75,'納品確認'!$D:$D,C75))</f>
        <v/>
      </c>
      <c r="M75" s="12" t="str">
        <f t="shared" si="2"/>
        <v/>
      </c>
    </row>
    <row r="76" ht="15.75" customHeight="1">
      <c r="A76" s="10"/>
      <c r="B76" s="10"/>
      <c r="C76" s="10"/>
      <c r="D76" s="10" t="str">
        <f>IF(C76="","",IFERROR(VLOOKUP(C76,'品目マスタ'!$A:$B,2,FALSE),"未登録"))</f>
        <v/>
      </c>
      <c r="E76" s="10" t="str">
        <f>IF(C76="","",IFERROR(VLOOKUP(C76,'品目マスタ'!$A:$C,3,FALSE),""))</f>
        <v/>
      </c>
      <c r="F76" s="12"/>
      <c r="G76" s="10" t="str">
        <f>IF(C76="","",IFERROR(VLOOKUP(C76,'品目マスタ'!$A:$E,4,FALSE),""))</f>
        <v/>
      </c>
      <c r="H76" s="12" t="str">
        <f>IF(C76="","",IFERROR(VLOOKUP(C76,'品目マスタ'!$A:$E,5,FALSE),0))</f>
        <v/>
      </c>
      <c r="I76" s="13"/>
      <c r="J76" s="12" t="str">
        <f t="shared" si="1"/>
        <v/>
      </c>
      <c r="K76" s="11"/>
      <c r="L76" s="12" t="str">
        <f>IF(A76="","",SUMIFS('納品確認'!$F:$F,'納品確認'!$C:$C,A76,'納品確認'!$D:$D,C76))</f>
        <v/>
      </c>
      <c r="M76" s="12" t="str">
        <f t="shared" si="2"/>
        <v/>
      </c>
    </row>
    <row r="77" ht="15.75" customHeight="1">
      <c r="A77" s="10"/>
      <c r="B77" s="10"/>
      <c r="C77" s="10"/>
      <c r="D77" s="10" t="str">
        <f>IF(C77="","",IFERROR(VLOOKUP(C77,'品目マスタ'!$A:$B,2,FALSE),"未登録"))</f>
        <v/>
      </c>
      <c r="E77" s="10" t="str">
        <f>IF(C77="","",IFERROR(VLOOKUP(C77,'品目マスタ'!$A:$C,3,FALSE),""))</f>
        <v/>
      </c>
      <c r="F77" s="12"/>
      <c r="G77" s="10" t="str">
        <f>IF(C77="","",IFERROR(VLOOKUP(C77,'品目マスタ'!$A:$E,4,FALSE),""))</f>
        <v/>
      </c>
      <c r="H77" s="12" t="str">
        <f>IF(C77="","",IFERROR(VLOOKUP(C77,'品目マスタ'!$A:$E,5,FALSE),0))</f>
        <v/>
      </c>
      <c r="I77" s="13"/>
      <c r="J77" s="12" t="str">
        <f t="shared" si="1"/>
        <v/>
      </c>
      <c r="K77" s="11"/>
      <c r="L77" s="12" t="str">
        <f>IF(A77="","",SUMIFS('納品確認'!$F:$F,'納品確認'!$C:$C,A77,'納品確認'!$D:$D,C77))</f>
        <v/>
      </c>
      <c r="M77" s="12" t="str">
        <f t="shared" si="2"/>
        <v/>
      </c>
    </row>
    <row r="78" ht="15.75" customHeight="1">
      <c r="A78" s="10"/>
      <c r="B78" s="10"/>
      <c r="C78" s="10"/>
      <c r="D78" s="10" t="str">
        <f>IF(C78="","",IFERROR(VLOOKUP(C78,'品目マスタ'!$A:$B,2,FALSE),"未登録"))</f>
        <v/>
      </c>
      <c r="E78" s="10" t="str">
        <f>IF(C78="","",IFERROR(VLOOKUP(C78,'品目マスタ'!$A:$C,3,FALSE),""))</f>
        <v/>
      </c>
      <c r="F78" s="12"/>
      <c r="G78" s="10" t="str">
        <f>IF(C78="","",IFERROR(VLOOKUP(C78,'品目マスタ'!$A:$E,4,FALSE),""))</f>
        <v/>
      </c>
      <c r="H78" s="12" t="str">
        <f>IF(C78="","",IFERROR(VLOOKUP(C78,'品目マスタ'!$A:$E,5,FALSE),0))</f>
        <v/>
      </c>
      <c r="I78" s="13"/>
      <c r="J78" s="12" t="str">
        <f t="shared" si="1"/>
        <v/>
      </c>
      <c r="K78" s="11"/>
      <c r="L78" s="12" t="str">
        <f>IF(A78="","",SUMIFS('納品確認'!$F:$F,'納品確認'!$C:$C,A78,'納品確認'!$D:$D,C78))</f>
        <v/>
      </c>
      <c r="M78" s="12" t="str">
        <f t="shared" si="2"/>
        <v/>
      </c>
    </row>
    <row r="79" ht="15.75" customHeight="1">
      <c r="A79" s="10"/>
      <c r="B79" s="10"/>
      <c r="C79" s="10"/>
      <c r="D79" s="10" t="str">
        <f>IF(C79="","",IFERROR(VLOOKUP(C79,'品目マスタ'!$A:$B,2,FALSE),"未登録"))</f>
        <v/>
      </c>
      <c r="E79" s="10" t="str">
        <f>IF(C79="","",IFERROR(VLOOKUP(C79,'品目マスタ'!$A:$C,3,FALSE),""))</f>
        <v/>
      </c>
      <c r="F79" s="12"/>
      <c r="G79" s="10" t="str">
        <f>IF(C79="","",IFERROR(VLOOKUP(C79,'品目マスタ'!$A:$E,4,FALSE),""))</f>
        <v/>
      </c>
      <c r="H79" s="12" t="str">
        <f>IF(C79="","",IFERROR(VLOOKUP(C79,'品目マスタ'!$A:$E,5,FALSE),0))</f>
        <v/>
      </c>
      <c r="I79" s="13"/>
      <c r="J79" s="12" t="str">
        <f t="shared" si="1"/>
        <v/>
      </c>
      <c r="K79" s="11"/>
      <c r="L79" s="12" t="str">
        <f>IF(A79="","",SUMIFS('納品確認'!$F:$F,'納品確認'!$C:$C,A79,'納品確認'!$D:$D,C79))</f>
        <v/>
      </c>
      <c r="M79" s="12" t="str">
        <f t="shared" si="2"/>
        <v/>
      </c>
    </row>
    <row r="80" ht="15.75" customHeight="1">
      <c r="A80" s="10"/>
      <c r="B80" s="10"/>
      <c r="C80" s="10"/>
      <c r="D80" s="10" t="str">
        <f>IF(C80="","",IFERROR(VLOOKUP(C80,'品目マスタ'!$A:$B,2,FALSE),"未登録"))</f>
        <v/>
      </c>
      <c r="E80" s="10" t="str">
        <f>IF(C80="","",IFERROR(VLOOKUP(C80,'品目マスタ'!$A:$C,3,FALSE),""))</f>
        <v/>
      </c>
      <c r="F80" s="12"/>
      <c r="G80" s="10" t="str">
        <f>IF(C80="","",IFERROR(VLOOKUP(C80,'品目マスタ'!$A:$E,4,FALSE),""))</f>
        <v/>
      </c>
      <c r="H80" s="12" t="str">
        <f>IF(C80="","",IFERROR(VLOOKUP(C80,'品目マスタ'!$A:$E,5,FALSE),0))</f>
        <v/>
      </c>
      <c r="I80" s="13"/>
      <c r="J80" s="12" t="str">
        <f t="shared" si="1"/>
        <v/>
      </c>
      <c r="K80" s="11"/>
      <c r="L80" s="12" t="str">
        <f>IF(A80="","",SUMIFS('納品確認'!$F:$F,'納品確認'!$C:$C,A80,'納品確認'!$D:$D,C80))</f>
        <v/>
      </c>
      <c r="M80" s="12" t="str">
        <f t="shared" si="2"/>
        <v/>
      </c>
    </row>
    <row r="81" ht="15.75" customHeight="1">
      <c r="A81" s="10"/>
      <c r="B81" s="10"/>
      <c r="C81" s="10"/>
      <c r="D81" s="10" t="str">
        <f>IF(C81="","",IFERROR(VLOOKUP(C81,'品目マスタ'!$A:$B,2,FALSE),"未登録"))</f>
        <v/>
      </c>
      <c r="E81" s="10" t="str">
        <f>IF(C81="","",IFERROR(VLOOKUP(C81,'品目マスタ'!$A:$C,3,FALSE),""))</f>
        <v/>
      </c>
      <c r="F81" s="12"/>
      <c r="G81" s="10" t="str">
        <f>IF(C81="","",IFERROR(VLOOKUP(C81,'品目マスタ'!$A:$E,4,FALSE),""))</f>
        <v/>
      </c>
      <c r="H81" s="12" t="str">
        <f>IF(C81="","",IFERROR(VLOOKUP(C81,'品目マスタ'!$A:$E,5,FALSE),0))</f>
        <v/>
      </c>
      <c r="I81" s="13"/>
      <c r="J81" s="12" t="str">
        <f t="shared" si="1"/>
        <v/>
      </c>
      <c r="K81" s="11"/>
      <c r="L81" s="12" t="str">
        <f>IF(A81="","",SUMIFS('納品確認'!$F:$F,'納品確認'!$C:$C,A81,'納品確認'!$D:$D,C81))</f>
        <v/>
      </c>
      <c r="M81" s="12" t="str">
        <f t="shared" si="2"/>
        <v/>
      </c>
    </row>
    <row r="82" ht="15.75" customHeight="1">
      <c r="A82" s="10"/>
      <c r="B82" s="10"/>
      <c r="C82" s="10"/>
      <c r="D82" s="10" t="str">
        <f>IF(C82="","",IFERROR(VLOOKUP(C82,'品目マスタ'!$A:$B,2,FALSE),"未登録"))</f>
        <v/>
      </c>
      <c r="E82" s="10" t="str">
        <f>IF(C82="","",IFERROR(VLOOKUP(C82,'品目マスタ'!$A:$C,3,FALSE),""))</f>
        <v/>
      </c>
      <c r="F82" s="12"/>
      <c r="G82" s="10" t="str">
        <f>IF(C82="","",IFERROR(VLOOKUP(C82,'品目マスタ'!$A:$E,4,FALSE),""))</f>
        <v/>
      </c>
      <c r="H82" s="12" t="str">
        <f>IF(C82="","",IFERROR(VLOOKUP(C82,'品目マスタ'!$A:$E,5,FALSE),0))</f>
        <v/>
      </c>
      <c r="I82" s="13"/>
      <c r="J82" s="12" t="str">
        <f t="shared" si="1"/>
        <v/>
      </c>
      <c r="K82" s="11"/>
      <c r="L82" s="12" t="str">
        <f>IF(A82="","",SUMIFS('納品確認'!$F:$F,'納品確認'!$C:$C,A82,'納品確認'!$D:$D,C82))</f>
        <v/>
      </c>
      <c r="M82" s="12" t="str">
        <f t="shared" si="2"/>
        <v/>
      </c>
    </row>
    <row r="83" ht="15.75" customHeight="1">
      <c r="A83" s="10"/>
      <c r="B83" s="10"/>
      <c r="C83" s="10"/>
      <c r="D83" s="10" t="str">
        <f>IF(C83="","",IFERROR(VLOOKUP(C83,'品目マスタ'!$A:$B,2,FALSE),"未登録"))</f>
        <v/>
      </c>
      <c r="E83" s="10" t="str">
        <f>IF(C83="","",IFERROR(VLOOKUP(C83,'品目マスタ'!$A:$C,3,FALSE),""))</f>
        <v/>
      </c>
      <c r="F83" s="12"/>
      <c r="G83" s="10" t="str">
        <f>IF(C83="","",IFERROR(VLOOKUP(C83,'品目マスタ'!$A:$E,4,FALSE),""))</f>
        <v/>
      </c>
      <c r="H83" s="12" t="str">
        <f>IF(C83="","",IFERROR(VLOOKUP(C83,'品目マスタ'!$A:$E,5,FALSE),0))</f>
        <v/>
      </c>
      <c r="I83" s="13"/>
      <c r="J83" s="12" t="str">
        <f t="shared" si="1"/>
        <v/>
      </c>
      <c r="K83" s="11"/>
      <c r="L83" s="12" t="str">
        <f>IF(A83="","",SUMIFS('納品確認'!$F:$F,'納品確認'!$C:$C,A83,'納品確認'!$D:$D,C83))</f>
        <v/>
      </c>
      <c r="M83" s="12" t="str">
        <f t="shared" si="2"/>
        <v/>
      </c>
    </row>
    <row r="84" ht="15.75" customHeight="1">
      <c r="A84" s="10"/>
      <c r="B84" s="10"/>
      <c r="C84" s="10"/>
      <c r="D84" s="10" t="str">
        <f>IF(C84="","",IFERROR(VLOOKUP(C84,'品目マスタ'!$A:$B,2,FALSE),"未登録"))</f>
        <v/>
      </c>
      <c r="E84" s="10" t="str">
        <f>IF(C84="","",IFERROR(VLOOKUP(C84,'品目マスタ'!$A:$C,3,FALSE),""))</f>
        <v/>
      </c>
      <c r="F84" s="12"/>
      <c r="G84" s="10" t="str">
        <f>IF(C84="","",IFERROR(VLOOKUP(C84,'品目マスタ'!$A:$E,4,FALSE),""))</f>
        <v/>
      </c>
      <c r="H84" s="12" t="str">
        <f>IF(C84="","",IFERROR(VLOOKUP(C84,'品目マスタ'!$A:$E,5,FALSE),0))</f>
        <v/>
      </c>
      <c r="I84" s="13"/>
      <c r="J84" s="12" t="str">
        <f t="shared" si="1"/>
        <v/>
      </c>
      <c r="K84" s="11"/>
      <c r="L84" s="12" t="str">
        <f>IF(A84="","",SUMIFS('納品確認'!$F:$F,'納品確認'!$C:$C,A84,'納品確認'!$D:$D,C84))</f>
        <v/>
      </c>
      <c r="M84" s="12" t="str">
        <f t="shared" si="2"/>
        <v/>
      </c>
    </row>
    <row r="85" ht="15.75" customHeight="1">
      <c r="A85" s="10"/>
      <c r="B85" s="10"/>
      <c r="C85" s="10"/>
      <c r="D85" s="10" t="str">
        <f>IF(C85="","",IFERROR(VLOOKUP(C85,'品目マスタ'!$A:$B,2,FALSE),"未登録"))</f>
        <v/>
      </c>
      <c r="E85" s="10" t="str">
        <f>IF(C85="","",IFERROR(VLOOKUP(C85,'品目マスタ'!$A:$C,3,FALSE),""))</f>
        <v/>
      </c>
      <c r="F85" s="12"/>
      <c r="G85" s="10" t="str">
        <f>IF(C85="","",IFERROR(VLOOKUP(C85,'品目マスタ'!$A:$E,4,FALSE),""))</f>
        <v/>
      </c>
      <c r="H85" s="12" t="str">
        <f>IF(C85="","",IFERROR(VLOOKUP(C85,'品目マスタ'!$A:$E,5,FALSE),0))</f>
        <v/>
      </c>
      <c r="I85" s="13"/>
      <c r="J85" s="12" t="str">
        <f t="shared" si="1"/>
        <v/>
      </c>
      <c r="K85" s="11"/>
      <c r="L85" s="12" t="str">
        <f>IF(A85="","",SUMIFS('納品確認'!$F:$F,'納品確認'!$C:$C,A85,'納品確認'!$D:$D,C85))</f>
        <v/>
      </c>
      <c r="M85" s="12" t="str">
        <f t="shared" si="2"/>
        <v/>
      </c>
    </row>
    <row r="86" ht="15.75" customHeight="1">
      <c r="A86" s="10"/>
      <c r="B86" s="10"/>
      <c r="C86" s="10"/>
      <c r="D86" s="10" t="str">
        <f>IF(C86="","",IFERROR(VLOOKUP(C86,'品目マスタ'!$A:$B,2,FALSE),"未登録"))</f>
        <v/>
      </c>
      <c r="E86" s="10" t="str">
        <f>IF(C86="","",IFERROR(VLOOKUP(C86,'品目マスタ'!$A:$C,3,FALSE),""))</f>
        <v/>
      </c>
      <c r="F86" s="12"/>
      <c r="G86" s="10" t="str">
        <f>IF(C86="","",IFERROR(VLOOKUP(C86,'品目マスタ'!$A:$E,4,FALSE),""))</f>
        <v/>
      </c>
      <c r="H86" s="12" t="str">
        <f>IF(C86="","",IFERROR(VLOOKUP(C86,'品目マスタ'!$A:$E,5,FALSE),0))</f>
        <v/>
      </c>
      <c r="I86" s="13"/>
      <c r="J86" s="12" t="str">
        <f t="shared" si="1"/>
        <v/>
      </c>
      <c r="K86" s="11"/>
      <c r="L86" s="12" t="str">
        <f>IF(A86="","",SUMIFS('納品確認'!$F:$F,'納品確認'!$C:$C,A86,'納品確認'!$D:$D,C86))</f>
        <v/>
      </c>
      <c r="M86" s="12" t="str">
        <f t="shared" si="2"/>
        <v/>
      </c>
    </row>
    <row r="87" ht="15.75" customHeight="1">
      <c r="A87" s="10"/>
      <c r="B87" s="10"/>
      <c r="C87" s="10"/>
      <c r="D87" s="10" t="str">
        <f>IF(C87="","",IFERROR(VLOOKUP(C87,'品目マスタ'!$A:$B,2,FALSE),"未登録"))</f>
        <v/>
      </c>
      <c r="E87" s="10" t="str">
        <f>IF(C87="","",IFERROR(VLOOKUP(C87,'品目マスタ'!$A:$C,3,FALSE),""))</f>
        <v/>
      </c>
      <c r="F87" s="12"/>
      <c r="G87" s="10" t="str">
        <f>IF(C87="","",IFERROR(VLOOKUP(C87,'品目マスタ'!$A:$E,4,FALSE),""))</f>
        <v/>
      </c>
      <c r="H87" s="12" t="str">
        <f>IF(C87="","",IFERROR(VLOOKUP(C87,'品目マスタ'!$A:$E,5,FALSE),0))</f>
        <v/>
      </c>
      <c r="I87" s="13"/>
      <c r="J87" s="12" t="str">
        <f t="shared" si="1"/>
        <v/>
      </c>
      <c r="K87" s="11"/>
      <c r="L87" s="12" t="str">
        <f>IF(A87="","",SUMIFS('納品確認'!$F:$F,'納品確認'!$C:$C,A87,'納品確認'!$D:$D,C87))</f>
        <v/>
      </c>
      <c r="M87" s="12" t="str">
        <f t="shared" si="2"/>
        <v/>
      </c>
    </row>
    <row r="88" ht="15.75" customHeight="1">
      <c r="A88" s="10"/>
      <c r="B88" s="10"/>
      <c r="C88" s="10"/>
      <c r="D88" s="10" t="str">
        <f>IF(C88="","",IFERROR(VLOOKUP(C88,'品目マスタ'!$A:$B,2,FALSE),"未登録"))</f>
        <v/>
      </c>
      <c r="E88" s="10" t="str">
        <f>IF(C88="","",IFERROR(VLOOKUP(C88,'品目マスタ'!$A:$C,3,FALSE),""))</f>
        <v/>
      </c>
      <c r="F88" s="12"/>
      <c r="G88" s="10" t="str">
        <f>IF(C88="","",IFERROR(VLOOKUP(C88,'品目マスタ'!$A:$E,4,FALSE),""))</f>
        <v/>
      </c>
      <c r="H88" s="12" t="str">
        <f>IF(C88="","",IFERROR(VLOOKUP(C88,'品目マスタ'!$A:$E,5,FALSE),0))</f>
        <v/>
      </c>
      <c r="I88" s="13"/>
      <c r="J88" s="12" t="str">
        <f t="shared" si="1"/>
        <v/>
      </c>
      <c r="K88" s="11"/>
      <c r="L88" s="12" t="str">
        <f>IF(A88="","",SUMIFS('納品確認'!$F:$F,'納品確認'!$C:$C,A88,'納品確認'!$D:$D,C88))</f>
        <v/>
      </c>
      <c r="M88" s="12" t="str">
        <f t="shared" si="2"/>
        <v/>
      </c>
    </row>
    <row r="89" ht="15.75" customHeight="1">
      <c r="A89" s="10"/>
      <c r="B89" s="10"/>
      <c r="C89" s="10"/>
      <c r="D89" s="10" t="str">
        <f>IF(C89="","",IFERROR(VLOOKUP(C89,'品目マスタ'!$A:$B,2,FALSE),"未登録"))</f>
        <v/>
      </c>
      <c r="E89" s="10" t="str">
        <f>IF(C89="","",IFERROR(VLOOKUP(C89,'品目マスタ'!$A:$C,3,FALSE),""))</f>
        <v/>
      </c>
      <c r="F89" s="12"/>
      <c r="G89" s="10" t="str">
        <f>IF(C89="","",IFERROR(VLOOKUP(C89,'品目マスタ'!$A:$E,4,FALSE),""))</f>
        <v/>
      </c>
      <c r="H89" s="12" t="str">
        <f>IF(C89="","",IFERROR(VLOOKUP(C89,'品目マスタ'!$A:$E,5,FALSE),0))</f>
        <v/>
      </c>
      <c r="I89" s="13"/>
      <c r="J89" s="12" t="str">
        <f t="shared" si="1"/>
        <v/>
      </c>
      <c r="K89" s="11"/>
      <c r="L89" s="12" t="str">
        <f>IF(A89="","",SUMIFS('納品確認'!$F:$F,'納品確認'!$C:$C,A89,'納品確認'!$D:$D,C89))</f>
        <v/>
      </c>
      <c r="M89" s="12" t="str">
        <f t="shared" si="2"/>
        <v/>
      </c>
    </row>
    <row r="90" ht="15.75" customHeight="1">
      <c r="A90" s="10"/>
      <c r="B90" s="10"/>
      <c r="C90" s="10"/>
      <c r="D90" s="10" t="str">
        <f>IF(C90="","",IFERROR(VLOOKUP(C90,'品目マスタ'!$A:$B,2,FALSE),"未登録"))</f>
        <v/>
      </c>
      <c r="E90" s="10" t="str">
        <f>IF(C90="","",IFERROR(VLOOKUP(C90,'品目マスタ'!$A:$C,3,FALSE),""))</f>
        <v/>
      </c>
      <c r="F90" s="12"/>
      <c r="G90" s="10" t="str">
        <f>IF(C90="","",IFERROR(VLOOKUP(C90,'品目マスタ'!$A:$E,4,FALSE),""))</f>
        <v/>
      </c>
      <c r="H90" s="12" t="str">
        <f>IF(C90="","",IFERROR(VLOOKUP(C90,'品目マスタ'!$A:$E,5,FALSE),0))</f>
        <v/>
      </c>
      <c r="I90" s="13"/>
      <c r="J90" s="12" t="str">
        <f t="shared" si="1"/>
        <v/>
      </c>
      <c r="K90" s="11"/>
      <c r="L90" s="12" t="str">
        <f>IF(A90="","",SUMIFS('納品確認'!$F:$F,'納品確認'!$C:$C,A90,'納品確認'!$D:$D,C90))</f>
        <v/>
      </c>
      <c r="M90" s="12" t="str">
        <f t="shared" si="2"/>
        <v/>
      </c>
    </row>
    <row r="91" ht="15.75" customHeight="1">
      <c r="A91" s="10"/>
      <c r="B91" s="10"/>
      <c r="C91" s="10"/>
      <c r="D91" s="10" t="str">
        <f>IF(C91="","",IFERROR(VLOOKUP(C91,'品目マスタ'!$A:$B,2,FALSE),"未登録"))</f>
        <v/>
      </c>
      <c r="E91" s="10" t="str">
        <f>IF(C91="","",IFERROR(VLOOKUP(C91,'品目マスタ'!$A:$C,3,FALSE),""))</f>
        <v/>
      </c>
      <c r="F91" s="12"/>
      <c r="G91" s="10" t="str">
        <f>IF(C91="","",IFERROR(VLOOKUP(C91,'品目マスタ'!$A:$E,4,FALSE),""))</f>
        <v/>
      </c>
      <c r="H91" s="12" t="str">
        <f>IF(C91="","",IFERROR(VLOOKUP(C91,'品目マスタ'!$A:$E,5,FALSE),0))</f>
        <v/>
      </c>
      <c r="I91" s="13"/>
      <c r="J91" s="12" t="str">
        <f t="shared" si="1"/>
        <v/>
      </c>
      <c r="K91" s="11"/>
      <c r="L91" s="12" t="str">
        <f>IF(A91="","",SUMIFS('納品確認'!$F:$F,'納品確認'!$C:$C,A91,'納品確認'!$D:$D,C91))</f>
        <v/>
      </c>
      <c r="M91" s="12" t="str">
        <f t="shared" si="2"/>
        <v/>
      </c>
    </row>
    <row r="92" ht="15.75" customHeight="1">
      <c r="A92" s="10"/>
      <c r="B92" s="10"/>
      <c r="C92" s="10"/>
      <c r="D92" s="10" t="str">
        <f>IF(C92="","",IFERROR(VLOOKUP(C92,'品目マスタ'!$A:$B,2,FALSE),"未登録"))</f>
        <v/>
      </c>
      <c r="E92" s="10" t="str">
        <f>IF(C92="","",IFERROR(VLOOKUP(C92,'品目マスタ'!$A:$C,3,FALSE),""))</f>
        <v/>
      </c>
      <c r="F92" s="12"/>
      <c r="G92" s="10" t="str">
        <f>IF(C92="","",IFERROR(VLOOKUP(C92,'品目マスタ'!$A:$E,4,FALSE),""))</f>
        <v/>
      </c>
      <c r="H92" s="12" t="str">
        <f>IF(C92="","",IFERROR(VLOOKUP(C92,'品目マスタ'!$A:$E,5,FALSE),0))</f>
        <v/>
      </c>
      <c r="I92" s="13"/>
      <c r="J92" s="12" t="str">
        <f t="shared" si="1"/>
        <v/>
      </c>
      <c r="K92" s="11"/>
      <c r="L92" s="12" t="str">
        <f>IF(A92="","",SUMIFS('納品確認'!$F:$F,'納品確認'!$C:$C,A92,'納品確認'!$D:$D,C92))</f>
        <v/>
      </c>
      <c r="M92" s="12" t="str">
        <f t="shared" si="2"/>
        <v/>
      </c>
    </row>
    <row r="93" ht="15.75" customHeight="1">
      <c r="A93" s="10"/>
      <c r="B93" s="10"/>
      <c r="C93" s="10"/>
      <c r="D93" s="10" t="str">
        <f>IF(C93="","",IFERROR(VLOOKUP(C93,'品目マスタ'!$A:$B,2,FALSE),"未登録"))</f>
        <v/>
      </c>
      <c r="E93" s="10" t="str">
        <f>IF(C93="","",IFERROR(VLOOKUP(C93,'品目マスタ'!$A:$C,3,FALSE),""))</f>
        <v/>
      </c>
      <c r="F93" s="12"/>
      <c r="G93" s="10" t="str">
        <f>IF(C93="","",IFERROR(VLOOKUP(C93,'品目マスタ'!$A:$E,4,FALSE),""))</f>
        <v/>
      </c>
      <c r="H93" s="12" t="str">
        <f>IF(C93="","",IFERROR(VLOOKUP(C93,'品目マスタ'!$A:$E,5,FALSE),0))</f>
        <v/>
      </c>
      <c r="I93" s="13"/>
      <c r="J93" s="12" t="str">
        <f t="shared" si="1"/>
        <v/>
      </c>
      <c r="K93" s="11"/>
      <c r="L93" s="12" t="str">
        <f>IF(A93="","",SUMIFS('納品確認'!$F:$F,'納品確認'!$C:$C,A93,'納品確認'!$D:$D,C93))</f>
        <v/>
      </c>
      <c r="M93" s="12" t="str">
        <f t="shared" si="2"/>
        <v/>
      </c>
    </row>
    <row r="94" ht="15.75" customHeight="1">
      <c r="A94" s="10"/>
      <c r="B94" s="10"/>
      <c r="C94" s="10"/>
      <c r="D94" s="10" t="str">
        <f>IF(C94="","",IFERROR(VLOOKUP(C94,'品目マスタ'!$A:$B,2,FALSE),"未登録"))</f>
        <v/>
      </c>
      <c r="E94" s="10" t="str">
        <f>IF(C94="","",IFERROR(VLOOKUP(C94,'品目マスタ'!$A:$C,3,FALSE),""))</f>
        <v/>
      </c>
      <c r="F94" s="12"/>
      <c r="G94" s="10" t="str">
        <f>IF(C94="","",IFERROR(VLOOKUP(C94,'品目マスタ'!$A:$E,4,FALSE),""))</f>
        <v/>
      </c>
      <c r="H94" s="12" t="str">
        <f>IF(C94="","",IFERROR(VLOOKUP(C94,'品目マスタ'!$A:$E,5,FALSE),0))</f>
        <v/>
      </c>
      <c r="I94" s="13"/>
      <c r="J94" s="12" t="str">
        <f t="shared" si="1"/>
        <v/>
      </c>
      <c r="K94" s="11"/>
      <c r="L94" s="12" t="str">
        <f>IF(A94="","",SUMIFS('納品確認'!$F:$F,'納品確認'!$C:$C,A94,'納品確認'!$D:$D,C94))</f>
        <v/>
      </c>
      <c r="M94" s="12" t="str">
        <f t="shared" si="2"/>
        <v/>
      </c>
    </row>
    <row r="95" ht="15.75" customHeight="1">
      <c r="A95" s="10"/>
      <c r="B95" s="10"/>
      <c r="C95" s="10"/>
      <c r="D95" s="10" t="str">
        <f>IF(C95="","",IFERROR(VLOOKUP(C95,'品目マスタ'!$A:$B,2,FALSE),"未登録"))</f>
        <v/>
      </c>
      <c r="E95" s="10" t="str">
        <f>IF(C95="","",IFERROR(VLOOKUP(C95,'品目マスタ'!$A:$C,3,FALSE),""))</f>
        <v/>
      </c>
      <c r="F95" s="12"/>
      <c r="G95" s="10" t="str">
        <f>IF(C95="","",IFERROR(VLOOKUP(C95,'品目マスタ'!$A:$E,4,FALSE),""))</f>
        <v/>
      </c>
      <c r="H95" s="12" t="str">
        <f>IF(C95="","",IFERROR(VLOOKUP(C95,'品目マスタ'!$A:$E,5,FALSE),0))</f>
        <v/>
      </c>
      <c r="I95" s="13"/>
      <c r="J95" s="12" t="str">
        <f t="shared" si="1"/>
        <v/>
      </c>
      <c r="K95" s="11"/>
      <c r="L95" s="12" t="str">
        <f>IF(A95="","",SUMIFS('納品確認'!$F:$F,'納品確認'!$C:$C,A95,'納品確認'!$D:$D,C95))</f>
        <v/>
      </c>
      <c r="M95" s="12" t="str">
        <f t="shared" si="2"/>
        <v/>
      </c>
    </row>
    <row r="96" ht="15.75" customHeight="1">
      <c r="A96" s="10"/>
      <c r="B96" s="10"/>
      <c r="C96" s="10"/>
      <c r="D96" s="10" t="str">
        <f>IF(C96="","",IFERROR(VLOOKUP(C96,'品目マスタ'!$A:$B,2,FALSE),"未登録"))</f>
        <v/>
      </c>
      <c r="E96" s="10" t="str">
        <f>IF(C96="","",IFERROR(VLOOKUP(C96,'品目マスタ'!$A:$C,3,FALSE),""))</f>
        <v/>
      </c>
      <c r="F96" s="12"/>
      <c r="G96" s="10" t="str">
        <f>IF(C96="","",IFERROR(VLOOKUP(C96,'品目マスタ'!$A:$E,4,FALSE),""))</f>
        <v/>
      </c>
      <c r="H96" s="12" t="str">
        <f>IF(C96="","",IFERROR(VLOOKUP(C96,'品目マスタ'!$A:$E,5,FALSE),0))</f>
        <v/>
      </c>
      <c r="I96" s="13"/>
      <c r="J96" s="12" t="str">
        <f t="shared" si="1"/>
        <v/>
      </c>
      <c r="K96" s="11"/>
      <c r="L96" s="12" t="str">
        <f>IF(A96="","",SUMIFS('納品確認'!$F:$F,'納品確認'!$C:$C,A96,'納品確認'!$D:$D,C96))</f>
        <v/>
      </c>
      <c r="M96" s="12" t="str">
        <f t="shared" si="2"/>
        <v/>
      </c>
    </row>
    <row r="97" ht="15.75" customHeight="1">
      <c r="A97" s="10"/>
      <c r="B97" s="10"/>
      <c r="C97" s="10"/>
      <c r="D97" s="10" t="str">
        <f>IF(C97="","",IFERROR(VLOOKUP(C97,'品目マスタ'!$A:$B,2,FALSE),"未登録"))</f>
        <v/>
      </c>
      <c r="E97" s="10" t="str">
        <f>IF(C97="","",IFERROR(VLOOKUP(C97,'品目マスタ'!$A:$C,3,FALSE),""))</f>
        <v/>
      </c>
      <c r="F97" s="12"/>
      <c r="G97" s="10" t="str">
        <f>IF(C97="","",IFERROR(VLOOKUP(C97,'品目マスタ'!$A:$E,4,FALSE),""))</f>
        <v/>
      </c>
      <c r="H97" s="12" t="str">
        <f>IF(C97="","",IFERROR(VLOOKUP(C97,'品目マスタ'!$A:$E,5,FALSE),0))</f>
        <v/>
      </c>
      <c r="I97" s="13"/>
      <c r="J97" s="12" t="str">
        <f t="shared" si="1"/>
        <v/>
      </c>
      <c r="K97" s="11"/>
      <c r="L97" s="12" t="str">
        <f>IF(A97="","",SUMIFS('納品確認'!$F:$F,'納品確認'!$C:$C,A97,'納品確認'!$D:$D,C97))</f>
        <v/>
      </c>
      <c r="M97" s="12" t="str">
        <f t="shared" si="2"/>
        <v/>
      </c>
    </row>
    <row r="98" ht="15.75" customHeight="1">
      <c r="A98" s="10"/>
      <c r="B98" s="10"/>
      <c r="C98" s="10"/>
      <c r="D98" s="10" t="str">
        <f>IF(C98="","",IFERROR(VLOOKUP(C98,'品目マスタ'!$A:$B,2,FALSE),"未登録"))</f>
        <v/>
      </c>
      <c r="E98" s="10" t="str">
        <f>IF(C98="","",IFERROR(VLOOKUP(C98,'品目マスタ'!$A:$C,3,FALSE),""))</f>
        <v/>
      </c>
      <c r="F98" s="12"/>
      <c r="G98" s="10" t="str">
        <f>IF(C98="","",IFERROR(VLOOKUP(C98,'品目マスタ'!$A:$E,4,FALSE),""))</f>
        <v/>
      </c>
      <c r="H98" s="12" t="str">
        <f>IF(C98="","",IFERROR(VLOOKUP(C98,'品目マスタ'!$A:$E,5,FALSE),0))</f>
        <v/>
      </c>
      <c r="I98" s="13"/>
      <c r="J98" s="12" t="str">
        <f t="shared" si="1"/>
        <v/>
      </c>
      <c r="K98" s="11"/>
      <c r="L98" s="12" t="str">
        <f>IF(A98="","",SUMIFS('納品確認'!$F:$F,'納品確認'!$C:$C,A98,'納品確認'!$D:$D,C98))</f>
        <v/>
      </c>
      <c r="M98" s="12" t="str">
        <f t="shared" si="2"/>
        <v/>
      </c>
    </row>
    <row r="99" ht="15.75" customHeight="1">
      <c r="A99" s="10"/>
      <c r="B99" s="10"/>
      <c r="C99" s="10"/>
      <c r="D99" s="10" t="str">
        <f>IF(C99="","",IFERROR(VLOOKUP(C99,'品目マスタ'!$A:$B,2,FALSE),"未登録"))</f>
        <v/>
      </c>
      <c r="E99" s="10" t="str">
        <f>IF(C99="","",IFERROR(VLOOKUP(C99,'品目マスタ'!$A:$C,3,FALSE),""))</f>
        <v/>
      </c>
      <c r="F99" s="12"/>
      <c r="G99" s="10" t="str">
        <f>IF(C99="","",IFERROR(VLOOKUP(C99,'品目マスタ'!$A:$E,4,FALSE),""))</f>
        <v/>
      </c>
      <c r="H99" s="12" t="str">
        <f>IF(C99="","",IFERROR(VLOOKUP(C99,'品目マスタ'!$A:$E,5,FALSE),0))</f>
        <v/>
      </c>
      <c r="I99" s="13"/>
      <c r="J99" s="12" t="str">
        <f t="shared" si="1"/>
        <v/>
      </c>
      <c r="K99" s="11"/>
      <c r="L99" s="12" t="str">
        <f>IF(A99="","",SUMIFS('納品確認'!$F:$F,'納品確認'!$C:$C,A99,'納品確認'!$D:$D,C99))</f>
        <v/>
      </c>
      <c r="M99" s="12" t="str">
        <f t="shared" si="2"/>
        <v/>
      </c>
    </row>
    <row r="100" ht="15.75" customHeight="1">
      <c r="A100" s="10"/>
      <c r="B100" s="10"/>
      <c r="C100" s="10"/>
      <c r="D100" s="10" t="str">
        <f>IF(C100="","",IFERROR(VLOOKUP(C100,'品目マスタ'!$A:$B,2,FALSE),"未登録"))</f>
        <v/>
      </c>
      <c r="E100" s="10" t="str">
        <f>IF(C100="","",IFERROR(VLOOKUP(C100,'品目マスタ'!$A:$C,3,FALSE),""))</f>
        <v/>
      </c>
      <c r="F100" s="12"/>
      <c r="G100" s="10" t="str">
        <f>IF(C100="","",IFERROR(VLOOKUP(C100,'品目マスタ'!$A:$E,4,FALSE),""))</f>
        <v/>
      </c>
      <c r="H100" s="12" t="str">
        <f>IF(C100="","",IFERROR(VLOOKUP(C100,'品目マスタ'!$A:$E,5,FALSE),0))</f>
        <v/>
      </c>
      <c r="I100" s="13"/>
      <c r="J100" s="12" t="str">
        <f t="shared" si="1"/>
        <v/>
      </c>
      <c r="K100" s="11"/>
      <c r="L100" s="12" t="str">
        <f>IF(A100="","",SUMIFS('納品確認'!$F:$F,'納品確認'!$C:$C,A100,'納品確認'!$D:$D,C100))</f>
        <v/>
      </c>
      <c r="M100" s="12" t="str">
        <f t="shared" si="2"/>
        <v/>
      </c>
    </row>
    <row r="101" ht="15.75" customHeight="1">
      <c r="A101" s="10"/>
      <c r="B101" s="10"/>
      <c r="C101" s="10"/>
      <c r="D101" s="10" t="str">
        <f>IF(C101="","",IFERROR(VLOOKUP(C101,'品目マスタ'!$A:$B,2,FALSE),"未登録"))</f>
        <v/>
      </c>
      <c r="E101" s="10" t="str">
        <f>IF(C101="","",IFERROR(VLOOKUP(C101,'品目マスタ'!$A:$C,3,FALSE),""))</f>
        <v/>
      </c>
      <c r="F101" s="12"/>
      <c r="G101" s="10" t="str">
        <f>IF(C101="","",IFERROR(VLOOKUP(C101,'品目マスタ'!$A:$E,4,FALSE),""))</f>
        <v/>
      </c>
      <c r="H101" s="12" t="str">
        <f>IF(C101="","",IFERROR(VLOOKUP(C101,'品目マスタ'!$A:$E,5,FALSE),0))</f>
        <v/>
      </c>
      <c r="I101" s="13"/>
      <c r="J101" s="12" t="str">
        <f t="shared" si="1"/>
        <v/>
      </c>
      <c r="K101" s="11"/>
      <c r="L101" s="12" t="str">
        <f>IF(A101="","",SUMIFS('納品確認'!$F:$F,'納品確認'!$C:$C,A101,'納品確認'!$D:$D,C101))</f>
        <v/>
      </c>
      <c r="M101" s="12" t="str">
        <f t="shared" si="2"/>
        <v/>
      </c>
    </row>
    <row r="102" ht="15.75" customHeight="1">
      <c r="A102" s="10"/>
      <c r="B102" s="10"/>
      <c r="C102" s="10"/>
      <c r="D102" s="10" t="str">
        <f>IF(C102="","",IFERROR(VLOOKUP(C102,'品目マスタ'!$A:$B,2,FALSE),"未登録"))</f>
        <v/>
      </c>
      <c r="E102" s="10" t="str">
        <f>IF(C102="","",IFERROR(VLOOKUP(C102,'品目マスタ'!$A:$C,3,FALSE),""))</f>
        <v/>
      </c>
      <c r="F102" s="12"/>
      <c r="G102" s="10" t="str">
        <f>IF(C102="","",IFERROR(VLOOKUP(C102,'品目マスタ'!$A:$E,4,FALSE),""))</f>
        <v/>
      </c>
      <c r="H102" s="12" t="str">
        <f>IF(C102="","",IFERROR(VLOOKUP(C102,'品目マスタ'!$A:$E,5,FALSE),0))</f>
        <v/>
      </c>
      <c r="I102" s="13"/>
      <c r="J102" s="12" t="str">
        <f t="shared" si="1"/>
        <v/>
      </c>
      <c r="K102" s="11"/>
      <c r="L102" s="12" t="str">
        <f>IF(A102="","",SUMIFS('納品確認'!$F:$F,'納品確認'!$C:$C,A102,'納品確認'!$D:$D,C102))</f>
        <v/>
      </c>
      <c r="M102" s="12" t="str">
        <f t="shared" si="2"/>
        <v/>
      </c>
    </row>
    <row r="103" ht="15.75" customHeight="1">
      <c r="A103" s="10"/>
      <c r="B103" s="10"/>
      <c r="C103" s="10"/>
      <c r="D103" s="10" t="str">
        <f>IF(C103="","",IFERROR(VLOOKUP(C103,'品目マスタ'!$A:$B,2,FALSE),"未登録"))</f>
        <v/>
      </c>
      <c r="E103" s="10" t="str">
        <f>IF(C103="","",IFERROR(VLOOKUP(C103,'品目マスタ'!$A:$C,3,FALSE),""))</f>
        <v/>
      </c>
      <c r="F103" s="12"/>
      <c r="G103" s="10" t="str">
        <f>IF(C103="","",IFERROR(VLOOKUP(C103,'品目マスタ'!$A:$E,4,FALSE),""))</f>
        <v/>
      </c>
      <c r="H103" s="12" t="str">
        <f>IF(C103="","",IFERROR(VLOOKUP(C103,'品目マスタ'!$A:$E,5,FALSE),0))</f>
        <v/>
      </c>
      <c r="I103" s="13"/>
      <c r="J103" s="12" t="str">
        <f t="shared" si="1"/>
        <v/>
      </c>
      <c r="K103" s="11"/>
      <c r="L103" s="12" t="str">
        <f>IF(A103="","",SUMIFS('納品確認'!$F:$F,'納品確認'!$C:$C,A103,'納品確認'!$D:$D,C103))</f>
        <v/>
      </c>
      <c r="M103" s="12" t="str">
        <f t="shared" si="2"/>
        <v/>
      </c>
    </row>
    <row r="104" ht="15.75" customHeight="1">
      <c r="A104" s="10"/>
      <c r="B104" s="10"/>
      <c r="C104" s="10"/>
      <c r="D104" s="10" t="str">
        <f>IF(C104="","",IFERROR(VLOOKUP(C104,'品目マスタ'!$A:$B,2,FALSE),"未登録"))</f>
        <v/>
      </c>
      <c r="E104" s="10" t="str">
        <f>IF(C104="","",IFERROR(VLOOKUP(C104,'品目マスタ'!$A:$C,3,FALSE),""))</f>
        <v/>
      </c>
      <c r="F104" s="12"/>
      <c r="G104" s="10" t="str">
        <f>IF(C104="","",IFERROR(VLOOKUP(C104,'品目マスタ'!$A:$E,4,FALSE),""))</f>
        <v/>
      </c>
      <c r="H104" s="12" t="str">
        <f>IF(C104="","",IFERROR(VLOOKUP(C104,'品目マスタ'!$A:$E,5,FALSE),0))</f>
        <v/>
      </c>
      <c r="I104" s="13"/>
      <c r="J104" s="12" t="str">
        <f t="shared" si="1"/>
        <v/>
      </c>
      <c r="K104" s="11"/>
      <c r="L104" s="12" t="str">
        <f>IF(A104="","",SUMIFS('納品確認'!$F:$F,'納品確認'!$C:$C,A104,'納品確認'!$D:$D,C104))</f>
        <v/>
      </c>
      <c r="M104" s="12" t="str">
        <f t="shared" si="2"/>
        <v/>
      </c>
    </row>
    <row r="105" ht="15.75" customHeight="1">
      <c r="A105" s="10"/>
      <c r="B105" s="10"/>
      <c r="C105" s="10"/>
      <c r="D105" s="10" t="str">
        <f>IF(C105="","",IFERROR(VLOOKUP(C105,'品目マスタ'!$A:$B,2,FALSE),"未登録"))</f>
        <v/>
      </c>
      <c r="E105" s="10" t="str">
        <f>IF(C105="","",IFERROR(VLOOKUP(C105,'品目マスタ'!$A:$C,3,FALSE),""))</f>
        <v/>
      </c>
      <c r="F105" s="12"/>
      <c r="G105" s="10" t="str">
        <f>IF(C105="","",IFERROR(VLOOKUP(C105,'品目マスタ'!$A:$E,4,FALSE),""))</f>
        <v/>
      </c>
      <c r="H105" s="12" t="str">
        <f>IF(C105="","",IFERROR(VLOOKUP(C105,'品目マスタ'!$A:$E,5,FALSE),0))</f>
        <v/>
      </c>
      <c r="I105" s="13"/>
      <c r="J105" s="12" t="str">
        <f t="shared" si="1"/>
        <v/>
      </c>
      <c r="K105" s="11"/>
      <c r="L105" s="12" t="str">
        <f>IF(A105="","",SUMIFS('納品確認'!$F:$F,'納品確認'!$C:$C,A105,'納品確認'!$D:$D,C105))</f>
        <v/>
      </c>
      <c r="M105" s="12" t="str">
        <f t="shared" si="2"/>
        <v/>
      </c>
    </row>
    <row r="106" ht="15.75" customHeight="1">
      <c r="A106" s="10"/>
      <c r="B106" s="10"/>
      <c r="C106" s="10"/>
      <c r="D106" s="10" t="str">
        <f>IF(C106="","",IFERROR(VLOOKUP(C106,'品目マスタ'!$A:$B,2,FALSE),"未登録"))</f>
        <v/>
      </c>
      <c r="E106" s="10" t="str">
        <f>IF(C106="","",IFERROR(VLOOKUP(C106,'品目マスタ'!$A:$C,3,FALSE),""))</f>
        <v/>
      </c>
      <c r="F106" s="12"/>
      <c r="G106" s="10" t="str">
        <f>IF(C106="","",IFERROR(VLOOKUP(C106,'品目マスタ'!$A:$E,4,FALSE),""))</f>
        <v/>
      </c>
      <c r="H106" s="12" t="str">
        <f>IF(C106="","",IFERROR(VLOOKUP(C106,'品目マスタ'!$A:$E,5,FALSE),0))</f>
        <v/>
      </c>
      <c r="I106" s="13"/>
      <c r="J106" s="12" t="str">
        <f t="shared" si="1"/>
        <v/>
      </c>
      <c r="K106" s="11"/>
      <c r="L106" s="12" t="str">
        <f>IF(A106="","",SUMIFS('納品確認'!$F:$F,'納品確認'!$C:$C,A106,'納品確認'!$D:$D,C106))</f>
        <v/>
      </c>
      <c r="M106" s="12" t="str">
        <f t="shared" si="2"/>
        <v/>
      </c>
    </row>
    <row r="107" ht="15.75" customHeight="1">
      <c r="A107" s="10"/>
      <c r="B107" s="10"/>
      <c r="C107" s="10"/>
      <c r="D107" s="10" t="str">
        <f>IF(C107="","",IFERROR(VLOOKUP(C107,'品目マスタ'!$A:$B,2,FALSE),"未登録"))</f>
        <v/>
      </c>
      <c r="E107" s="10" t="str">
        <f>IF(C107="","",IFERROR(VLOOKUP(C107,'品目マスタ'!$A:$C,3,FALSE),""))</f>
        <v/>
      </c>
      <c r="F107" s="12"/>
      <c r="G107" s="10" t="str">
        <f>IF(C107="","",IFERROR(VLOOKUP(C107,'品目マスタ'!$A:$E,4,FALSE),""))</f>
        <v/>
      </c>
      <c r="H107" s="12" t="str">
        <f>IF(C107="","",IFERROR(VLOOKUP(C107,'品目マスタ'!$A:$E,5,FALSE),0))</f>
        <v/>
      </c>
      <c r="I107" s="13"/>
      <c r="J107" s="12" t="str">
        <f t="shared" si="1"/>
        <v/>
      </c>
      <c r="K107" s="11"/>
      <c r="L107" s="12" t="str">
        <f>IF(A107="","",SUMIFS('納品確認'!$F:$F,'納品確認'!$C:$C,A107,'納品確認'!$D:$D,C107))</f>
        <v/>
      </c>
      <c r="M107" s="12" t="str">
        <f t="shared" si="2"/>
        <v/>
      </c>
    </row>
    <row r="108" ht="15.75" customHeight="1">
      <c r="A108" s="10"/>
      <c r="B108" s="10"/>
      <c r="C108" s="10"/>
      <c r="D108" s="10" t="str">
        <f>IF(C108="","",IFERROR(VLOOKUP(C108,'品目マスタ'!$A:$B,2,FALSE),"未登録"))</f>
        <v/>
      </c>
      <c r="E108" s="10" t="str">
        <f>IF(C108="","",IFERROR(VLOOKUP(C108,'品目マスタ'!$A:$C,3,FALSE),""))</f>
        <v/>
      </c>
      <c r="F108" s="12"/>
      <c r="G108" s="10" t="str">
        <f>IF(C108="","",IFERROR(VLOOKUP(C108,'品目マスタ'!$A:$E,4,FALSE),""))</f>
        <v/>
      </c>
      <c r="H108" s="12" t="str">
        <f>IF(C108="","",IFERROR(VLOOKUP(C108,'品目マスタ'!$A:$E,5,FALSE),0))</f>
        <v/>
      </c>
      <c r="I108" s="13"/>
      <c r="J108" s="12" t="str">
        <f t="shared" si="1"/>
        <v/>
      </c>
      <c r="K108" s="11"/>
      <c r="L108" s="12" t="str">
        <f>IF(A108="","",SUMIFS('納品確認'!$F:$F,'納品確認'!$C:$C,A108,'納品確認'!$D:$D,C108))</f>
        <v/>
      </c>
      <c r="M108" s="12" t="str">
        <f t="shared" si="2"/>
        <v/>
      </c>
    </row>
    <row r="109" ht="15.75" customHeight="1">
      <c r="A109" s="10"/>
      <c r="B109" s="10"/>
      <c r="C109" s="10"/>
      <c r="D109" s="10" t="str">
        <f>IF(C109="","",IFERROR(VLOOKUP(C109,'品目マスタ'!$A:$B,2,FALSE),"未登録"))</f>
        <v/>
      </c>
      <c r="E109" s="10" t="str">
        <f>IF(C109="","",IFERROR(VLOOKUP(C109,'品目マスタ'!$A:$C,3,FALSE),""))</f>
        <v/>
      </c>
      <c r="F109" s="12"/>
      <c r="G109" s="10" t="str">
        <f>IF(C109="","",IFERROR(VLOOKUP(C109,'品目マスタ'!$A:$E,4,FALSE),""))</f>
        <v/>
      </c>
      <c r="H109" s="12" t="str">
        <f>IF(C109="","",IFERROR(VLOOKUP(C109,'品目マスタ'!$A:$E,5,FALSE),0))</f>
        <v/>
      </c>
      <c r="I109" s="13"/>
      <c r="J109" s="12" t="str">
        <f t="shared" si="1"/>
        <v/>
      </c>
      <c r="K109" s="11"/>
      <c r="L109" s="12" t="str">
        <f>IF(A109="","",SUMIFS('納品確認'!$F:$F,'納品確認'!$C:$C,A109,'納品確認'!$D:$D,C109))</f>
        <v/>
      </c>
      <c r="M109" s="12" t="str">
        <f t="shared" si="2"/>
        <v/>
      </c>
    </row>
    <row r="110" ht="15.75" customHeight="1">
      <c r="A110" s="10"/>
      <c r="B110" s="10"/>
      <c r="C110" s="10"/>
      <c r="D110" s="10" t="str">
        <f>IF(C110="","",IFERROR(VLOOKUP(C110,'品目マスタ'!$A:$B,2,FALSE),"未登録"))</f>
        <v/>
      </c>
      <c r="E110" s="10" t="str">
        <f>IF(C110="","",IFERROR(VLOOKUP(C110,'品目マスタ'!$A:$C,3,FALSE),""))</f>
        <v/>
      </c>
      <c r="F110" s="12"/>
      <c r="G110" s="10" t="str">
        <f>IF(C110="","",IFERROR(VLOOKUP(C110,'品目マスタ'!$A:$E,4,FALSE),""))</f>
        <v/>
      </c>
      <c r="H110" s="12" t="str">
        <f>IF(C110="","",IFERROR(VLOOKUP(C110,'品目マスタ'!$A:$E,5,FALSE),0))</f>
        <v/>
      </c>
      <c r="I110" s="13"/>
      <c r="J110" s="12" t="str">
        <f t="shared" si="1"/>
        <v/>
      </c>
      <c r="K110" s="11"/>
      <c r="L110" s="12" t="str">
        <f>IF(A110="","",SUMIFS('納品確認'!$F:$F,'納品確認'!$C:$C,A110,'納品確認'!$D:$D,C110))</f>
        <v/>
      </c>
      <c r="M110" s="12" t="str">
        <f t="shared" si="2"/>
        <v/>
      </c>
    </row>
    <row r="111" ht="15.75" customHeight="1">
      <c r="A111" s="10"/>
      <c r="B111" s="10"/>
      <c r="C111" s="10"/>
      <c r="D111" s="10" t="str">
        <f>IF(C111="","",IFERROR(VLOOKUP(C111,'品目マスタ'!$A:$B,2,FALSE),"未登録"))</f>
        <v/>
      </c>
      <c r="E111" s="10" t="str">
        <f>IF(C111="","",IFERROR(VLOOKUP(C111,'品目マスタ'!$A:$C,3,FALSE),""))</f>
        <v/>
      </c>
      <c r="F111" s="12"/>
      <c r="G111" s="10" t="str">
        <f>IF(C111="","",IFERROR(VLOOKUP(C111,'品目マスタ'!$A:$E,4,FALSE),""))</f>
        <v/>
      </c>
      <c r="H111" s="12" t="str">
        <f>IF(C111="","",IFERROR(VLOOKUP(C111,'品目マスタ'!$A:$E,5,FALSE),0))</f>
        <v/>
      </c>
      <c r="I111" s="13"/>
      <c r="J111" s="12" t="str">
        <f t="shared" si="1"/>
        <v/>
      </c>
      <c r="K111" s="11"/>
      <c r="L111" s="12" t="str">
        <f>IF(A111="","",SUMIFS('納品確認'!$F:$F,'納品確認'!$C:$C,A111,'納品確認'!$D:$D,C111))</f>
        <v/>
      </c>
      <c r="M111" s="12" t="str">
        <f t="shared" si="2"/>
        <v/>
      </c>
    </row>
    <row r="112" ht="15.75" customHeight="1">
      <c r="A112" s="10"/>
      <c r="B112" s="10"/>
      <c r="C112" s="10"/>
      <c r="D112" s="10" t="str">
        <f>IF(C112="","",IFERROR(VLOOKUP(C112,'品目マスタ'!$A:$B,2,FALSE),"未登録"))</f>
        <v/>
      </c>
      <c r="E112" s="10" t="str">
        <f>IF(C112="","",IFERROR(VLOOKUP(C112,'品目マスタ'!$A:$C,3,FALSE),""))</f>
        <v/>
      </c>
      <c r="F112" s="12"/>
      <c r="G112" s="10" t="str">
        <f>IF(C112="","",IFERROR(VLOOKUP(C112,'品目マスタ'!$A:$E,4,FALSE),""))</f>
        <v/>
      </c>
      <c r="H112" s="12" t="str">
        <f>IF(C112="","",IFERROR(VLOOKUP(C112,'品目マスタ'!$A:$E,5,FALSE),0))</f>
        <v/>
      </c>
      <c r="I112" s="13"/>
      <c r="J112" s="12" t="str">
        <f t="shared" si="1"/>
        <v/>
      </c>
      <c r="K112" s="11"/>
      <c r="L112" s="12" t="str">
        <f>IF(A112="","",SUMIFS('納品確認'!$F:$F,'納品確認'!$C:$C,A112,'納品確認'!$D:$D,C112))</f>
        <v/>
      </c>
      <c r="M112" s="12" t="str">
        <f t="shared" si="2"/>
        <v/>
      </c>
    </row>
    <row r="113" ht="15.75" customHeight="1">
      <c r="A113" s="10"/>
      <c r="B113" s="10"/>
      <c r="C113" s="10"/>
      <c r="D113" s="10" t="str">
        <f>IF(C113="","",IFERROR(VLOOKUP(C113,'品目マスタ'!$A:$B,2,FALSE),"未登録"))</f>
        <v/>
      </c>
      <c r="E113" s="10" t="str">
        <f>IF(C113="","",IFERROR(VLOOKUP(C113,'品目マスタ'!$A:$C,3,FALSE),""))</f>
        <v/>
      </c>
      <c r="F113" s="12"/>
      <c r="G113" s="10" t="str">
        <f>IF(C113="","",IFERROR(VLOOKUP(C113,'品目マスタ'!$A:$E,4,FALSE),""))</f>
        <v/>
      </c>
      <c r="H113" s="12" t="str">
        <f>IF(C113="","",IFERROR(VLOOKUP(C113,'品目マスタ'!$A:$E,5,FALSE),0))</f>
        <v/>
      </c>
      <c r="I113" s="13"/>
      <c r="J113" s="12" t="str">
        <f t="shared" si="1"/>
        <v/>
      </c>
      <c r="K113" s="11"/>
      <c r="L113" s="12" t="str">
        <f>IF(A113="","",SUMIFS('納品確認'!$F:$F,'納品確認'!$C:$C,A113,'納品確認'!$D:$D,C113))</f>
        <v/>
      </c>
      <c r="M113" s="12" t="str">
        <f t="shared" si="2"/>
        <v/>
      </c>
    </row>
    <row r="114" ht="15.75" customHeight="1">
      <c r="A114" s="10"/>
      <c r="B114" s="10"/>
      <c r="C114" s="10"/>
      <c r="D114" s="10" t="str">
        <f>IF(C114="","",IFERROR(VLOOKUP(C114,'品目マスタ'!$A:$B,2,FALSE),"未登録"))</f>
        <v/>
      </c>
      <c r="E114" s="10" t="str">
        <f>IF(C114="","",IFERROR(VLOOKUP(C114,'品目マスタ'!$A:$C,3,FALSE),""))</f>
        <v/>
      </c>
      <c r="F114" s="12"/>
      <c r="G114" s="10" t="str">
        <f>IF(C114="","",IFERROR(VLOOKUP(C114,'品目マスタ'!$A:$E,4,FALSE),""))</f>
        <v/>
      </c>
      <c r="H114" s="12" t="str">
        <f>IF(C114="","",IFERROR(VLOOKUP(C114,'品目マスタ'!$A:$E,5,FALSE),0))</f>
        <v/>
      </c>
      <c r="I114" s="13"/>
      <c r="J114" s="12" t="str">
        <f t="shared" si="1"/>
        <v/>
      </c>
      <c r="K114" s="11"/>
      <c r="L114" s="12" t="str">
        <f>IF(A114="","",SUMIFS('納品確認'!$F:$F,'納品確認'!$C:$C,A114,'納品確認'!$D:$D,C114))</f>
        <v/>
      </c>
      <c r="M114" s="12" t="str">
        <f t="shared" si="2"/>
        <v/>
      </c>
    </row>
    <row r="115" ht="15.75" customHeight="1">
      <c r="A115" s="10"/>
      <c r="B115" s="10"/>
      <c r="C115" s="10"/>
      <c r="D115" s="10" t="str">
        <f>IF(C115="","",IFERROR(VLOOKUP(C115,'品目マスタ'!$A:$B,2,FALSE),"未登録"))</f>
        <v/>
      </c>
      <c r="E115" s="10" t="str">
        <f>IF(C115="","",IFERROR(VLOOKUP(C115,'品目マスタ'!$A:$C,3,FALSE),""))</f>
        <v/>
      </c>
      <c r="F115" s="12"/>
      <c r="G115" s="10" t="str">
        <f>IF(C115="","",IFERROR(VLOOKUP(C115,'品目マスタ'!$A:$E,4,FALSE),""))</f>
        <v/>
      </c>
      <c r="H115" s="12" t="str">
        <f>IF(C115="","",IFERROR(VLOOKUP(C115,'品目マスタ'!$A:$E,5,FALSE),0))</f>
        <v/>
      </c>
      <c r="I115" s="13"/>
      <c r="J115" s="12" t="str">
        <f t="shared" si="1"/>
        <v/>
      </c>
      <c r="K115" s="11"/>
      <c r="L115" s="12" t="str">
        <f>IF(A115="","",SUMIFS('納品確認'!$F:$F,'納品確認'!$C:$C,A115,'納品確認'!$D:$D,C115))</f>
        <v/>
      </c>
      <c r="M115" s="12" t="str">
        <f t="shared" si="2"/>
        <v/>
      </c>
    </row>
    <row r="116" ht="15.75" customHeight="1">
      <c r="A116" s="10"/>
      <c r="B116" s="10"/>
      <c r="C116" s="10"/>
      <c r="D116" s="10" t="str">
        <f>IF(C116="","",IFERROR(VLOOKUP(C116,'品目マスタ'!$A:$B,2,FALSE),"未登録"))</f>
        <v/>
      </c>
      <c r="E116" s="10" t="str">
        <f>IF(C116="","",IFERROR(VLOOKUP(C116,'品目マスタ'!$A:$C,3,FALSE),""))</f>
        <v/>
      </c>
      <c r="F116" s="12"/>
      <c r="G116" s="10" t="str">
        <f>IF(C116="","",IFERROR(VLOOKUP(C116,'品目マスタ'!$A:$E,4,FALSE),""))</f>
        <v/>
      </c>
      <c r="H116" s="12" t="str">
        <f>IF(C116="","",IFERROR(VLOOKUP(C116,'品目マスタ'!$A:$E,5,FALSE),0))</f>
        <v/>
      </c>
      <c r="I116" s="13"/>
      <c r="J116" s="12" t="str">
        <f t="shared" si="1"/>
        <v/>
      </c>
      <c r="K116" s="11"/>
      <c r="L116" s="12" t="str">
        <f>IF(A116="","",SUMIFS('納品確認'!$F:$F,'納品確認'!$C:$C,A116,'納品確認'!$D:$D,C116))</f>
        <v/>
      </c>
      <c r="M116" s="12" t="str">
        <f t="shared" si="2"/>
        <v/>
      </c>
    </row>
    <row r="117" ht="15.75" customHeight="1">
      <c r="A117" s="10"/>
      <c r="B117" s="10"/>
      <c r="C117" s="10"/>
      <c r="D117" s="10" t="str">
        <f>IF(C117="","",IFERROR(VLOOKUP(C117,'品目マスタ'!$A:$B,2,FALSE),"未登録"))</f>
        <v/>
      </c>
      <c r="E117" s="10" t="str">
        <f>IF(C117="","",IFERROR(VLOOKUP(C117,'品目マスタ'!$A:$C,3,FALSE),""))</f>
        <v/>
      </c>
      <c r="F117" s="12"/>
      <c r="G117" s="10" t="str">
        <f>IF(C117="","",IFERROR(VLOOKUP(C117,'品目マスタ'!$A:$E,4,FALSE),""))</f>
        <v/>
      </c>
      <c r="H117" s="12" t="str">
        <f>IF(C117="","",IFERROR(VLOOKUP(C117,'品目マスタ'!$A:$E,5,FALSE),0))</f>
        <v/>
      </c>
      <c r="I117" s="13"/>
      <c r="J117" s="12" t="str">
        <f t="shared" si="1"/>
        <v/>
      </c>
      <c r="K117" s="11"/>
      <c r="L117" s="12" t="str">
        <f>IF(A117="","",SUMIFS('納品確認'!$F:$F,'納品確認'!$C:$C,A117,'納品確認'!$D:$D,C117))</f>
        <v/>
      </c>
      <c r="M117" s="12" t="str">
        <f t="shared" si="2"/>
        <v/>
      </c>
    </row>
    <row r="118" ht="15.75" customHeight="1">
      <c r="A118" s="10"/>
      <c r="B118" s="10"/>
      <c r="C118" s="10"/>
      <c r="D118" s="10" t="str">
        <f>IF(C118="","",IFERROR(VLOOKUP(C118,'品目マスタ'!$A:$B,2,FALSE),"未登録"))</f>
        <v/>
      </c>
      <c r="E118" s="10" t="str">
        <f>IF(C118="","",IFERROR(VLOOKUP(C118,'品目マスタ'!$A:$C,3,FALSE),""))</f>
        <v/>
      </c>
      <c r="F118" s="12"/>
      <c r="G118" s="10" t="str">
        <f>IF(C118="","",IFERROR(VLOOKUP(C118,'品目マスタ'!$A:$E,4,FALSE),""))</f>
        <v/>
      </c>
      <c r="H118" s="12" t="str">
        <f>IF(C118="","",IFERROR(VLOOKUP(C118,'品目マスタ'!$A:$E,5,FALSE),0))</f>
        <v/>
      </c>
      <c r="I118" s="13"/>
      <c r="J118" s="12" t="str">
        <f t="shared" si="1"/>
        <v/>
      </c>
      <c r="K118" s="11"/>
      <c r="L118" s="12" t="str">
        <f>IF(A118="","",SUMIFS('納品確認'!$F:$F,'納品確認'!$C:$C,A118,'納品確認'!$D:$D,C118))</f>
        <v/>
      </c>
      <c r="M118" s="12" t="str">
        <f t="shared" si="2"/>
        <v/>
      </c>
    </row>
    <row r="119" ht="15.75" customHeight="1">
      <c r="A119" s="10"/>
      <c r="B119" s="10"/>
      <c r="C119" s="10"/>
      <c r="D119" s="10" t="str">
        <f>IF(C119="","",IFERROR(VLOOKUP(C119,'品目マスタ'!$A:$B,2,FALSE),"未登録"))</f>
        <v/>
      </c>
      <c r="E119" s="10" t="str">
        <f>IF(C119="","",IFERROR(VLOOKUP(C119,'品目マスタ'!$A:$C,3,FALSE),""))</f>
        <v/>
      </c>
      <c r="F119" s="12"/>
      <c r="G119" s="10" t="str">
        <f>IF(C119="","",IFERROR(VLOOKUP(C119,'品目マスタ'!$A:$E,4,FALSE),""))</f>
        <v/>
      </c>
      <c r="H119" s="12" t="str">
        <f>IF(C119="","",IFERROR(VLOOKUP(C119,'品目マスタ'!$A:$E,5,FALSE),0))</f>
        <v/>
      </c>
      <c r="I119" s="13"/>
      <c r="J119" s="12" t="str">
        <f t="shared" si="1"/>
        <v/>
      </c>
      <c r="K119" s="11"/>
      <c r="L119" s="12" t="str">
        <f>IF(A119="","",SUMIFS('納品確認'!$F:$F,'納品確認'!$C:$C,A119,'納品確認'!$D:$D,C119))</f>
        <v/>
      </c>
      <c r="M119" s="12" t="str">
        <f t="shared" si="2"/>
        <v/>
      </c>
    </row>
    <row r="120" ht="15.75" customHeight="1">
      <c r="A120" s="10"/>
      <c r="B120" s="10"/>
      <c r="C120" s="10"/>
      <c r="D120" s="10" t="str">
        <f>IF(C120="","",IFERROR(VLOOKUP(C120,'品目マスタ'!$A:$B,2,FALSE),"未登録"))</f>
        <v/>
      </c>
      <c r="E120" s="10" t="str">
        <f>IF(C120="","",IFERROR(VLOOKUP(C120,'品目マスタ'!$A:$C,3,FALSE),""))</f>
        <v/>
      </c>
      <c r="F120" s="12"/>
      <c r="G120" s="10" t="str">
        <f>IF(C120="","",IFERROR(VLOOKUP(C120,'品目マスタ'!$A:$E,4,FALSE),""))</f>
        <v/>
      </c>
      <c r="H120" s="12" t="str">
        <f>IF(C120="","",IFERROR(VLOOKUP(C120,'品目マスタ'!$A:$E,5,FALSE),0))</f>
        <v/>
      </c>
      <c r="I120" s="13"/>
      <c r="J120" s="12" t="str">
        <f t="shared" si="1"/>
        <v/>
      </c>
      <c r="K120" s="11"/>
      <c r="L120" s="12" t="str">
        <f>IF(A120="","",SUMIFS('納品確認'!$F:$F,'納品確認'!$C:$C,A120,'納品確認'!$D:$D,C120))</f>
        <v/>
      </c>
      <c r="M120" s="12" t="str">
        <f t="shared" si="2"/>
        <v/>
      </c>
    </row>
    <row r="121" ht="15.75" customHeight="1">
      <c r="A121" s="10"/>
      <c r="B121" s="10"/>
      <c r="C121" s="10"/>
      <c r="D121" s="10" t="str">
        <f>IF(C121="","",IFERROR(VLOOKUP(C121,'品目マスタ'!$A:$B,2,FALSE),"未登録"))</f>
        <v/>
      </c>
      <c r="E121" s="10" t="str">
        <f>IF(C121="","",IFERROR(VLOOKUP(C121,'品目マスタ'!$A:$C,3,FALSE),""))</f>
        <v/>
      </c>
      <c r="F121" s="12"/>
      <c r="G121" s="10" t="str">
        <f>IF(C121="","",IFERROR(VLOOKUP(C121,'品目マスタ'!$A:$E,4,FALSE),""))</f>
        <v/>
      </c>
      <c r="H121" s="12" t="str">
        <f>IF(C121="","",IFERROR(VLOOKUP(C121,'品目マスタ'!$A:$E,5,FALSE),0))</f>
        <v/>
      </c>
      <c r="I121" s="13"/>
      <c r="J121" s="12" t="str">
        <f t="shared" si="1"/>
        <v/>
      </c>
      <c r="K121" s="11"/>
      <c r="L121" s="12" t="str">
        <f>IF(A121="","",SUMIFS('納品確認'!$F:$F,'納品確認'!$C:$C,A121,'納品確認'!$D:$D,C121))</f>
        <v/>
      </c>
      <c r="M121" s="12" t="str">
        <f t="shared" si="2"/>
        <v/>
      </c>
    </row>
    <row r="122" ht="15.75" customHeight="1">
      <c r="A122" s="10"/>
      <c r="B122" s="10"/>
      <c r="C122" s="10"/>
      <c r="D122" s="10" t="str">
        <f>IF(C122="","",IFERROR(VLOOKUP(C122,'品目マスタ'!$A:$B,2,FALSE),"未登録"))</f>
        <v/>
      </c>
      <c r="E122" s="10" t="str">
        <f>IF(C122="","",IFERROR(VLOOKUP(C122,'品目マスタ'!$A:$C,3,FALSE),""))</f>
        <v/>
      </c>
      <c r="F122" s="12"/>
      <c r="G122" s="10" t="str">
        <f>IF(C122="","",IFERROR(VLOOKUP(C122,'品目マスタ'!$A:$E,4,FALSE),""))</f>
        <v/>
      </c>
      <c r="H122" s="12" t="str">
        <f>IF(C122="","",IFERROR(VLOOKUP(C122,'品目マスタ'!$A:$E,5,FALSE),0))</f>
        <v/>
      </c>
      <c r="I122" s="13"/>
      <c r="J122" s="12" t="str">
        <f t="shared" si="1"/>
        <v/>
      </c>
      <c r="K122" s="11"/>
      <c r="L122" s="12" t="str">
        <f>IF(A122="","",SUMIFS('納品確認'!$F:$F,'納品確認'!$C:$C,A122,'納品確認'!$D:$D,C122))</f>
        <v/>
      </c>
      <c r="M122" s="12" t="str">
        <f t="shared" si="2"/>
        <v/>
      </c>
    </row>
    <row r="123" ht="15.75" customHeight="1">
      <c r="A123" s="10"/>
      <c r="B123" s="10"/>
      <c r="C123" s="10"/>
      <c r="D123" s="10" t="str">
        <f>IF(C123="","",IFERROR(VLOOKUP(C123,'品目マスタ'!$A:$B,2,FALSE),"未登録"))</f>
        <v/>
      </c>
      <c r="E123" s="10" t="str">
        <f>IF(C123="","",IFERROR(VLOOKUP(C123,'品目マスタ'!$A:$C,3,FALSE),""))</f>
        <v/>
      </c>
      <c r="F123" s="12"/>
      <c r="G123" s="10" t="str">
        <f>IF(C123="","",IFERROR(VLOOKUP(C123,'品目マスタ'!$A:$E,4,FALSE),""))</f>
        <v/>
      </c>
      <c r="H123" s="12" t="str">
        <f>IF(C123="","",IFERROR(VLOOKUP(C123,'品目マスタ'!$A:$E,5,FALSE),0))</f>
        <v/>
      </c>
      <c r="I123" s="13"/>
      <c r="J123" s="12" t="str">
        <f t="shared" si="1"/>
        <v/>
      </c>
      <c r="K123" s="11"/>
      <c r="L123" s="12" t="str">
        <f>IF(A123="","",SUMIFS('納品確認'!$F:$F,'納品確認'!$C:$C,A123,'納品確認'!$D:$D,C123))</f>
        <v/>
      </c>
      <c r="M123" s="12" t="str">
        <f t="shared" si="2"/>
        <v/>
      </c>
    </row>
    <row r="124" ht="15.75" customHeight="1">
      <c r="A124" s="10"/>
      <c r="B124" s="10"/>
      <c r="C124" s="10"/>
      <c r="D124" s="10" t="str">
        <f>IF(C124="","",IFERROR(VLOOKUP(C124,'品目マスタ'!$A:$B,2,FALSE),"未登録"))</f>
        <v/>
      </c>
      <c r="E124" s="10" t="str">
        <f>IF(C124="","",IFERROR(VLOOKUP(C124,'品目マスタ'!$A:$C,3,FALSE),""))</f>
        <v/>
      </c>
      <c r="F124" s="12"/>
      <c r="G124" s="10" t="str">
        <f>IF(C124="","",IFERROR(VLOOKUP(C124,'品目マスタ'!$A:$E,4,FALSE),""))</f>
        <v/>
      </c>
      <c r="H124" s="12" t="str">
        <f>IF(C124="","",IFERROR(VLOOKUP(C124,'品目マスタ'!$A:$E,5,FALSE),0))</f>
        <v/>
      </c>
      <c r="I124" s="13"/>
      <c r="J124" s="12" t="str">
        <f t="shared" si="1"/>
        <v/>
      </c>
      <c r="K124" s="11"/>
      <c r="L124" s="12" t="str">
        <f>IF(A124="","",SUMIFS('納品確認'!$F:$F,'納品確認'!$C:$C,A124,'納品確認'!$D:$D,C124))</f>
        <v/>
      </c>
      <c r="M124" s="12" t="str">
        <f t="shared" si="2"/>
        <v/>
      </c>
    </row>
    <row r="125" ht="15.75" customHeight="1">
      <c r="A125" s="10"/>
      <c r="B125" s="10"/>
      <c r="C125" s="10"/>
      <c r="D125" s="10" t="str">
        <f>IF(C125="","",IFERROR(VLOOKUP(C125,'品目マスタ'!$A:$B,2,FALSE),"未登録"))</f>
        <v/>
      </c>
      <c r="E125" s="10" t="str">
        <f>IF(C125="","",IFERROR(VLOOKUP(C125,'品目マスタ'!$A:$C,3,FALSE),""))</f>
        <v/>
      </c>
      <c r="F125" s="12"/>
      <c r="G125" s="10" t="str">
        <f>IF(C125="","",IFERROR(VLOOKUP(C125,'品目マスタ'!$A:$E,4,FALSE),""))</f>
        <v/>
      </c>
      <c r="H125" s="12" t="str">
        <f>IF(C125="","",IFERROR(VLOOKUP(C125,'品目マスタ'!$A:$E,5,FALSE),0))</f>
        <v/>
      </c>
      <c r="I125" s="13"/>
      <c r="J125" s="12" t="str">
        <f t="shared" si="1"/>
        <v/>
      </c>
      <c r="K125" s="11"/>
      <c r="L125" s="12" t="str">
        <f>IF(A125="","",SUMIFS('納品確認'!$F:$F,'納品確認'!$C:$C,A125,'納品確認'!$D:$D,C125))</f>
        <v/>
      </c>
      <c r="M125" s="12" t="str">
        <f t="shared" si="2"/>
        <v/>
      </c>
    </row>
    <row r="126" ht="15.75" customHeight="1">
      <c r="A126" s="10"/>
      <c r="B126" s="10"/>
      <c r="C126" s="10"/>
      <c r="D126" s="10" t="str">
        <f>IF(C126="","",IFERROR(VLOOKUP(C126,'品目マスタ'!$A:$B,2,FALSE),"未登録"))</f>
        <v/>
      </c>
      <c r="E126" s="10" t="str">
        <f>IF(C126="","",IFERROR(VLOOKUP(C126,'品目マスタ'!$A:$C,3,FALSE),""))</f>
        <v/>
      </c>
      <c r="F126" s="12"/>
      <c r="G126" s="10" t="str">
        <f>IF(C126="","",IFERROR(VLOOKUP(C126,'品目マスタ'!$A:$E,4,FALSE),""))</f>
        <v/>
      </c>
      <c r="H126" s="12" t="str">
        <f>IF(C126="","",IFERROR(VLOOKUP(C126,'品目マスタ'!$A:$E,5,FALSE),0))</f>
        <v/>
      </c>
      <c r="I126" s="13"/>
      <c r="J126" s="12" t="str">
        <f t="shared" si="1"/>
        <v/>
      </c>
      <c r="K126" s="11"/>
      <c r="L126" s="12" t="str">
        <f>IF(A126="","",SUMIFS('納品確認'!$F:$F,'納品確認'!$C:$C,A126,'納品確認'!$D:$D,C126))</f>
        <v/>
      </c>
      <c r="M126" s="12" t="str">
        <f t="shared" si="2"/>
        <v/>
      </c>
    </row>
    <row r="127" ht="15.75" customHeight="1">
      <c r="A127" s="10"/>
      <c r="B127" s="10"/>
      <c r="C127" s="10"/>
      <c r="D127" s="10" t="str">
        <f>IF(C127="","",IFERROR(VLOOKUP(C127,'品目マスタ'!$A:$B,2,FALSE),"未登録"))</f>
        <v/>
      </c>
      <c r="E127" s="10" t="str">
        <f>IF(C127="","",IFERROR(VLOOKUP(C127,'品目マスタ'!$A:$C,3,FALSE),""))</f>
        <v/>
      </c>
      <c r="F127" s="12"/>
      <c r="G127" s="10" t="str">
        <f>IF(C127="","",IFERROR(VLOOKUP(C127,'品目マスタ'!$A:$E,4,FALSE),""))</f>
        <v/>
      </c>
      <c r="H127" s="12" t="str">
        <f>IF(C127="","",IFERROR(VLOOKUP(C127,'品目マスタ'!$A:$E,5,FALSE),0))</f>
        <v/>
      </c>
      <c r="I127" s="13"/>
      <c r="J127" s="12" t="str">
        <f t="shared" si="1"/>
        <v/>
      </c>
      <c r="K127" s="11"/>
      <c r="L127" s="12" t="str">
        <f>IF(A127="","",SUMIFS('納品確認'!$F:$F,'納品確認'!$C:$C,A127,'納品確認'!$D:$D,C127))</f>
        <v/>
      </c>
      <c r="M127" s="12" t="str">
        <f t="shared" si="2"/>
        <v/>
      </c>
    </row>
    <row r="128" ht="15.75" customHeight="1">
      <c r="A128" s="10"/>
      <c r="B128" s="10"/>
      <c r="C128" s="10"/>
      <c r="D128" s="10" t="str">
        <f>IF(C128="","",IFERROR(VLOOKUP(C128,'品目マスタ'!$A:$B,2,FALSE),"未登録"))</f>
        <v/>
      </c>
      <c r="E128" s="10" t="str">
        <f>IF(C128="","",IFERROR(VLOOKUP(C128,'品目マスタ'!$A:$C,3,FALSE),""))</f>
        <v/>
      </c>
      <c r="F128" s="12"/>
      <c r="G128" s="10" t="str">
        <f>IF(C128="","",IFERROR(VLOOKUP(C128,'品目マスタ'!$A:$E,4,FALSE),""))</f>
        <v/>
      </c>
      <c r="H128" s="12" t="str">
        <f>IF(C128="","",IFERROR(VLOOKUP(C128,'品目マスタ'!$A:$E,5,FALSE),0))</f>
        <v/>
      </c>
      <c r="I128" s="13"/>
      <c r="J128" s="12" t="str">
        <f t="shared" si="1"/>
        <v/>
      </c>
      <c r="K128" s="11"/>
      <c r="L128" s="12" t="str">
        <f>IF(A128="","",SUMIFS('納品確認'!$F:$F,'納品確認'!$C:$C,A128,'納品確認'!$D:$D,C128))</f>
        <v/>
      </c>
      <c r="M128" s="12" t="str">
        <f t="shared" si="2"/>
        <v/>
      </c>
    </row>
    <row r="129" ht="15.75" customHeight="1">
      <c r="A129" s="10"/>
      <c r="B129" s="10"/>
      <c r="C129" s="10"/>
      <c r="D129" s="10" t="str">
        <f>IF(C129="","",IFERROR(VLOOKUP(C129,'品目マスタ'!$A:$B,2,FALSE),"未登録"))</f>
        <v/>
      </c>
      <c r="E129" s="10" t="str">
        <f>IF(C129="","",IFERROR(VLOOKUP(C129,'品目マスタ'!$A:$C,3,FALSE),""))</f>
        <v/>
      </c>
      <c r="F129" s="12"/>
      <c r="G129" s="10" t="str">
        <f>IF(C129="","",IFERROR(VLOOKUP(C129,'品目マスタ'!$A:$E,4,FALSE),""))</f>
        <v/>
      </c>
      <c r="H129" s="12" t="str">
        <f>IF(C129="","",IFERROR(VLOOKUP(C129,'品目マスタ'!$A:$E,5,FALSE),0))</f>
        <v/>
      </c>
      <c r="I129" s="13"/>
      <c r="J129" s="12" t="str">
        <f t="shared" si="1"/>
        <v/>
      </c>
      <c r="K129" s="11"/>
      <c r="L129" s="12" t="str">
        <f>IF(A129="","",SUMIFS('納品確認'!$F:$F,'納品確認'!$C:$C,A129,'納品確認'!$D:$D,C129))</f>
        <v/>
      </c>
      <c r="M129" s="12" t="str">
        <f t="shared" si="2"/>
        <v/>
      </c>
    </row>
    <row r="130" ht="15.75" customHeight="1">
      <c r="A130" s="10"/>
      <c r="B130" s="10"/>
      <c r="C130" s="10"/>
      <c r="D130" s="10" t="str">
        <f>IF(C130="","",IFERROR(VLOOKUP(C130,'品目マスタ'!$A:$B,2,FALSE),"未登録"))</f>
        <v/>
      </c>
      <c r="E130" s="10" t="str">
        <f>IF(C130="","",IFERROR(VLOOKUP(C130,'品目マスタ'!$A:$C,3,FALSE),""))</f>
        <v/>
      </c>
      <c r="F130" s="12"/>
      <c r="G130" s="10" t="str">
        <f>IF(C130="","",IFERROR(VLOOKUP(C130,'品目マスタ'!$A:$E,4,FALSE),""))</f>
        <v/>
      </c>
      <c r="H130" s="12" t="str">
        <f>IF(C130="","",IFERROR(VLOOKUP(C130,'品目マスタ'!$A:$E,5,FALSE),0))</f>
        <v/>
      </c>
      <c r="I130" s="13"/>
      <c r="J130" s="12" t="str">
        <f t="shared" si="1"/>
        <v/>
      </c>
      <c r="K130" s="11"/>
      <c r="L130" s="12" t="str">
        <f>IF(A130="","",SUMIFS('納品確認'!$F:$F,'納品確認'!$C:$C,A130,'納品確認'!$D:$D,C130))</f>
        <v/>
      </c>
      <c r="M130" s="12" t="str">
        <f t="shared" si="2"/>
        <v/>
      </c>
    </row>
    <row r="131" ht="15.75" customHeight="1">
      <c r="A131" s="10"/>
      <c r="B131" s="10"/>
      <c r="C131" s="10"/>
      <c r="D131" s="10" t="str">
        <f>IF(C131="","",IFERROR(VLOOKUP(C131,'品目マスタ'!$A:$B,2,FALSE),"未登録"))</f>
        <v/>
      </c>
      <c r="E131" s="10" t="str">
        <f>IF(C131="","",IFERROR(VLOOKUP(C131,'品目マスタ'!$A:$C,3,FALSE),""))</f>
        <v/>
      </c>
      <c r="F131" s="12"/>
      <c r="G131" s="10" t="str">
        <f>IF(C131="","",IFERROR(VLOOKUP(C131,'品目マスタ'!$A:$E,4,FALSE),""))</f>
        <v/>
      </c>
      <c r="H131" s="12" t="str">
        <f>IF(C131="","",IFERROR(VLOOKUP(C131,'品目マスタ'!$A:$E,5,FALSE),0))</f>
        <v/>
      </c>
      <c r="I131" s="13"/>
      <c r="J131" s="12" t="str">
        <f t="shared" si="1"/>
        <v/>
      </c>
      <c r="K131" s="11"/>
      <c r="L131" s="12" t="str">
        <f>IF(A131="","",SUMIFS('納品確認'!$F:$F,'納品確認'!$C:$C,A131,'納品確認'!$D:$D,C131))</f>
        <v/>
      </c>
      <c r="M131" s="12" t="str">
        <f t="shared" si="2"/>
        <v/>
      </c>
    </row>
    <row r="132" ht="15.75" customHeight="1">
      <c r="A132" s="10"/>
      <c r="B132" s="10"/>
      <c r="C132" s="10"/>
      <c r="D132" s="10" t="str">
        <f>IF(C132="","",IFERROR(VLOOKUP(C132,'品目マスタ'!$A:$B,2,FALSE),"未登録"))</f>
        <v/>
      </c>
      <c r="E132" s="10" t="str">
        <f>IF(C132="","",IFERROR(VLOOKUP(C132,'品目マスタ'!$A:$C,3,FALSE),""))</f>
        <v/>
      </c>
      <c r="F132" s="12"/>
      <c r="G132" s="10" t="str">
        <f>IF(C132="","",IFERROR(VLOOKUP(C132,'品目マスタ'!$A:$E,4,FALSE),""))</f>
        <v/>
      </c>
      <c r="H132" s="12" t="str">
        <f>IF(C132="","",IFERROR(VLOOKUP(C132,'品目マスタ'!$A:$E,5,FALSE),0))</f>
        <v/>
      </c>
      <c r="I132" s="13"/>
      <c r="J132" s="12" t="str">
        <f t="shared" si="1"/>
        <v/>
      </c>
      <c r="K132" s="11"/>
      <c r="L132" s="12" t="str">
        <f>IF(A132="","",SUMIFS('納品確認'!$F:$F,'納品確認'!$C:$C,A132,'納品確認'!$D:$D,C132))</f>
        <v/>
      </c>
      <c r="M132" s="12" t="str">
        <f t="shared" si="2"/>
        <v/>
      </c>
    </row>
    <row r="133" ht="15.75" customHeight="1">
      <c r="A133" s="10"/>
      <c r="B133" s="10"/>
      <c r="C133" s="10"/>
      <c r="D133" s="10" t="str">
        <f>IF(C133="","",IFERROR(VLOOKUP(C133,'品目マスタ'!$A:$B,2,FALSE),"未登録"))</f>
        <v/>
      </c>
      <c r="E133" s="10" t="str">
        <f>IF(C133="","",IFERROR(VLOOKUP(C133,'品目マスタ'!$A:$C,3,FALSE),""))</f>
        <v/>
      </c>
      <c r="F133" s="12"/>
      <c r="G133" s="10" t="str">
        <f>IF(C133="","",IFERROR(VLOOKUP(C133,'品目マスタ'!$A:$E,4,FALSE),""))</f>
        <v/>
      </c>
      <c r="H133" s="12" t="str">
        <f>IF(C133="","",IFERROR(VLOOKUP(C133,'品目マスタ'!$A:$E,5,FALSE),0))</f>
        <v/>
      </c>
      <c r="I133" s="13"/>
      <c r="J133" s="12" t="str">
        <f t="shared" si="1"/>
        <v/>
      </c>
      <c r="K133" s="11"/>
      <c r="L133" s="12" t="str">
        <f>IF(A133="","",SUMIFS('納品確認'!$F:$F,'納品確認'!$C:$C,A133,'納品確認'!$D:$D,C133))</f>
        <v/>
      </c>
      <c r="M133" s="12" t="str">
        <f t="shared" si="2"/>
        <v/>
      </c>
    </row>
    <row r="134" ht="15.75" customHeight="1">
      <c r="A134" s="10"/>
      <c r="B134" s="10"/>
      <c r="C134" s="10"/>
      <c r="D134" s="10" t="str">
        <f>IF(C134="","",IFERROR(VLOOKUP(C134,'品目マスタ'!$A:$B,2,FALSE),"未登録"))</f>
        <v/>
      </c>
      <c r="E134" s="10" t="str">
        <f>IF(C134="","",IFERROR(VLOOKUP(C134,'品目マスタ'!$A:$C,3,FALSE),""))</f>
        <v/>
      </c>
      <c r="F134" s="12"/>
      <c r="G134" s="10" t="str">
        <f>IF(C134="","",IFERROR(VLOOKUP(C134,'品目マスタ'!$A:$E,4,FALSE),""))</f>
        <v/>
      </c>
      <c r="H134" s="12" t="str">
        <f>IF(C134="","",IFERROR(VLOOKUP(C134,'品目マスタ'!$A:$E,5,FALSE),0))</f>
        <v/>
      </c>
      <c r="I134" s="13"/>
      <c r="J134" s="12" t="str">
        <f t="shared" si="1"/>
        <v/>
      </c>
      <c r="K134" s="11"/>
      <c r="L134" s="12" t="str">
        <f>IF(A134="","",SUMIFS('納品確認'!$F:$F,'納品確認'!$C:$C,A134,'納品確認'!$D:$D,C134))</f>
        <v/>
      </c>
      <c r="M134" s="12" t="str">
        <f t="shared" si="2"/>
        <v/>
      </c>
    </row>
    <row r="135" ht="15.75" customHeight="1">
      <c r="A135" s="10"/>
      <c r="B135" s="10"/>
      <c r="C135" s="10"/>
      <c r="D135" s="10" t="str">
        <f>IF(C135="","",IFERROR(VLOOKUP(C135,'品目マスタ'!$A:$B,2,FALSE),"未登録"))</f>
        <v/>
      </c>
      <c r="E135" s="10" t="str">
        <f>IF(C135="","",IFERROR(VLOOKUP(C135,'品目マスタ'!$A:$C,3,FALSE),""))</f>
        <v/>
      </c>
      <c r="F135" s="12"/>
      <c r="G135" s="10" t="str">
        <f>IF(C135="","",IFERROR(VLOOKUP(C135,'品目マスタ'!$A:$E,4,FALSE),""))</f>
        <v/>
      </c>
      <c r="H135" s="12" t="str">
        <f>IF(C135="","",IFERROR(VLOOKUP(C135,'品目マスタ'!$A:$E,5,FALSE),0))</f>
        <v/>
      </c>
      <c r="I135" s="13"/>
      <c r="J135" s="12" t="str">
        <f t="shared" si="1"/>
        <v/>
      </c>
      <c r="K135" s="11"/>
      <c r="L135" s="12" t="str">
        <f>IF(A135="","",SUMIFS('納品確認'!$F:$F,'納品確認'!$C:$C,A135,'納品確認'!$D:$D,C135))</f>
        <v/>
      </c>
      <c r="M135" s="12" t="str">
        <f t="shared" si="2"/>
        <v/>
      </c>
    </row>
    <row r="136" ht="15.75" customHeight="1">
      <c r="A136" s="10"/>
      <c r="B136" s="10"/>
      <c r="C136" s="10"/>
      <c r="D136" s="10" t="str">
        <f>IF(C136="","",IFERROR(VLOOKUP(C136,'品目マスタ'!$A:$B,2,FALSE),"未登録"))</f>
        <v/>
      </c>
      <c r="E136" s="10" t="str">
        <f>IF(C136="","",IFERROR(VLOOKUP(C136,'品目マスタ'!$A:$C,3,FALSE),""))</f>
        <v/>
      </c>
      <c r="F136" s="12"/>
      <c r="G136" s="10" t="str">
        <f>IF(C136="","",IFERROR(VLOOKUP(C136,'品目マスタ'!$A:$E,4,FALSE),""))</f>
        <v/>
      </c>
      <c r="H136" s="12" t="str">
        <f>IF(C136="","",IFERROR(VLOOKUP(C136,'品目マスタ'!$A:$E,5,FALSE),0))</f>
        <v/>
      </c>
      <c r="I136" s="13"/>
      <c r="J136" s="12" t="str">
        <f t="shared" si="1"/>
        <v/>
      </c>
      <c r="K136" s="11"/>
      <c r="L136" s="12" t="str">
        <f>IF(A136="","",SUMIFS('納品確認'!$F:$F,'納品確認'!$C:$C,A136,'納品確認'!$D:$D,C136))</f>
        <v/>
      </c>
      <c r="M136" s="12" t="str">
        <f t="shared" si="2"/>
        <v/>
      </c>
    </row>
    <row r="137" ht="15.75" customHeight="1">
      <c r="A137" s="10"/>
      <c r="B137" s="10"/>
      <c r="C137" s="10"/>
      <c r="D137" s="10" t="str">
        <f>IF(C137="","",IFERROR(VLOOKUP(C137,'品目マスタ'!$A:$B,2,FALSE),"未登録"))</f>
        <v/>
      </c>
      <c r="E137" s="10" t="str">
        <f>IF(C137="","",IFERROR(VLOOKUP(C137,'品目マスタ'!$A:$C,3,FALSE),""))</f>
        <v/>
      </c>
      <c r="F137" s="12"/>
      <c r="G137" s="10" t="str">
        <f>IF(C137="","",IFERROR(VLOOKUP(C137,'品目マスタ'!$A:$E,4,FALSE),""))</f>
        <v/>
      </c>
      <c r="H137" s="12" t="str">
        <f>IF(C137="","",IFERROR(VLOOKUP(C137,'品目マスタ'!$A:$E,5,FALSE),0))</f>
        <v/>
      </c>
      <c r="I137" s="13"/>
      <c r="J137" s="12" t="str">
        <f t="shared" si="1"/>
        <v/>
      </c>
      <c r="K137" s="11"/>
      <c r="L137" s="12" t="str">
        <f>IF(A137="","",SUMIFS('納品確認'!$F:$F,'納品確認'!$C:$C,A137,'納品確認'!$D:$D,C137))</f>
        <v/>
      </c>
      <c r="M137" s="12" t="str">
        <f t="shared" si="2"/>
        <v/>
      </c>
    </row>
    <row r="138" ht="15.75" customHeight="1">
      <c r="A138" s="10"/>
      <c r="B138" s="10"/>
      <c r="C138" s="10"/>
      <c r="D138" s="10" t="str">
        <f>IF(C138="","",IFERROR(VLOOKUP(C138,'品目マスタ'!$A:$B,2,FALSE),"未登録"))</f>
        <v/>
      </c>
      <c r="E138" s="10" t="str">
        <f>IF(C138="","",IFERROR(VLOOKUP(C138,'品目マスタ'!$A:$C,3,FALSE),""))</f>
        <v/>
      </c>
      <c r="F138" s="12"/>
      <c r="G138" s="10" t="str">
        <f>IF(C138="","",IFERROR(VLOOKUP(C138,'品目マスタ'!$A:$E,4,FALSE),""))</f>
        <v/>
      </c>
      <c r="H138" s="12" t="str">
        <f>IF(C138="","",IFERROR(VLOOKUP(C138,'品目マスタ'!$A:$E,5,FALSE),0))</f>
        <v/>
      </c>
      <c r="I138" s="13"/>
      <c r="J138" s="12" t="str">
        <f t="shared" si="1"/>
        <v/>
      </c>
      <c r="K138" s="11"/>
      <c r="L138" s="12" t="str">
        <f>IF(A138="","",SUMIFS('納品確認'!$F:$F,'納品確認'!$C:$C,A138,'納品確認'!$D:$D,C138))</f>
        <v/>
      </c>
      <c r="M138" s="12" t="str">
        <f t="shared" si="2"/>
        <v/>
      </c>
    </row>
    <row r="139" ht="15.75" customHeight="1">
      <c r="A139" s="10"/>
      <c r="B139" s="10"/>
      <c r="C139" s="10"/>
      <c r="D139" s="10" t="str">
        <f>IF(C139="","",IFERROR(VLOOKUP(C139,'品目マスタ'!$A:$B,2,FALSE),"未登録"))</f>
        <v/>
      </c>
      <c r="E139" s="10" t="str">
        <f>IF(C139="","",IFERROR(VLOOKUP(C139,'品目マスタ'!$A:$C,3,FALSE),""))</f>
        <v/>
      </c>
      <c r="F139" s="12"/>
      <c r="G139" s="10" t="str">
        <f>IF(C139="","",IFERROR(VLOOKUP(C139,'品目マスタ'!$A:$E,4,FALSE),""))</f>
        <v/>
      </c>
      <c r="H139" s="12" t="str">
        <f>IF(C139="","",IFERROR(VLOOKUP(C139,'品目マスタ'!$A:$E,5,FALSE),0))</f>
        <v/>
      </c>
      <c r="I139" s="13"/>
      <c r="J139" s="12" t="str">
        <f t="shared" si="1"/>
        <v/>
      </c>
      <c r="K139" s="11"/>
      <c r="L139" s="12" t="str">
        <f>IF(A139="","",SUMIFS('納品確認'!$F:$F,'納品確認'!$C:$C,A139,'納品確認'!$D:$D,C139))</f>
        <v/>
      </c>
      <c r="M139" s="12" t="str">
        <f t="shared" si="2"/>
        <v/>
      </c>
    </row>
    <row r="140" ht="15.75" customHeight="1">
      <c r="A140" s="10"/>
      <c r="B140" s="10"/>
      <c r="C140" s="10"/>
      <c r="D140" s="10" t="str">
        <f>IF(C140="","",IFERROR(VLOOKUP(C140,'品目マスタ'!$A:$B,2,FALSE),"未登録"))</f>
        <v/>
      </c>
      <c r="E140" s="10" t="str">
        <f>IF(C140="","",IFERROR(VLOOKUP(C140,'品目マスタ'!$A:$C,3,FALSE),""))</f>
        <v/>
      </c>
      <c r="F140" s="12"/>
      <c r="G140" s="10" t="str">
        <f>IF(C140="","",IFERROR(VLOOKUP(C140,'品目マスタ'!$A:$E,4,FALSE),""))</f>
        <v/>
      </c>
      <c r="H140" s="12" t="str">
        <f>IF(C140="","",IFERROR(VLOOKUP(C140,'品目マスタ'!$A:$E,5,FALSE),0))</f>
        <v/>
      </c>
      <c r="I140" s="13"/>
      <c r="J140" s="12" t="str">
        <f t="shared" si="1"/>
        <v/>
      </c>
      <c r="K140" s="11"/>
      <c r="L140" s="12" t="str">
        <f>IF(A140="","",SUMIFS('納品確認'!$F:$F,'納品確認'!$C:$C,A140,'納品確認'!$D:$D,C140))</f>
        <v/>
      </c>
      <c r="M140" s="12" t="str">
        <f t="shared" si="2"/>
        <v/>
      </c>
    </row>
    <row r="141" ht="15.75" customHeight="1">
      <c r="A141" s="10"/>
      <c r="B141" s="10"/>
      <c r="C141" s="10"/>
      <c r="D141" s="10" t="str">
        <f>IF(C141="","",IFERROR(VLOOKUP(C141,'品目マスタ'!$A:$B,2,FALSE),"未登録"))</f>
        <v/>
      </c>
      <c r="E141" s="10" t="str">
        <f>IF(C141="","",IFERROR(VLOOKUP(C141,'品目マスタ'!$A:$C,3,FALSE),""))</f>
        <v/>
      </c>
      <c r="F141" s="12"/>
      <c r="G141" s="10" t="str">
        <f>IF(C141="","",IFERROR(VLOOKUP(C141,'品目マスタ'!$A:$E,4,FALSE),""))</f>
        <v/>
      </c>
      <c r="H141" s="12" t="str">
        <f>IF(C141="","",IFERROR(VLOOKUP(C141,'品目マスタ'!$A:$E,5,FALSE),0))</f>
        <v/>
      </c>
      <c r="I141" s="13"/>
      <c r="J141" s="12" t="str">
        <f t="shared" si="1"/>
        <v/>
      </c>
      <c r="K141" s="11"/>
      <c r="L141" s="12" t="str">
        <f>IF(A141="","",SUMIFS('納品確認'!$F:$F,'納品確認'!$C:$C,A141,'納品確認'!$D:$D,C141))</f>
        <v/>
      </c>
      <c r="M141" s="12" t="str">
        <f t="shared" si="2"/>
        <v/>
      </c>
    </row>
    <row r="142" ht="15.75" customHeight="1">
      <c r="A142" s="10"/>
      <c r="B142" s="10"/>
      <c r="C142" s="10"/>
      <c r="D142" s="10" t="str">
        <f>IF(C142="","",IFERROR(VLOOKUP(C142,'品目マスタ'!$A:$B,2,FALSE),"未登録"))</f>
        <v/>
      </c>
      <c r="E142" s="10" t="str">
        <f>IF(C142="","",IFERROR(VLOOKUP(C142,'品目マスタ'!$A:$C,3,FALSE),""))</f>
        <v/>
      </c>
      <c r="F142" s="12"/>
      <c r="G142" s="10" t="str">
        <f>IF(C142="","",IFERROR(VLOOKUP(C142,'品目マスタ'!$A:$E,4,FALSE),""))</f>
        <v/>
      </c>
      <c r="H142" s="12" t="str">
        <f>IF(C142="","",IFERROR(VLOOKUP(C142,'品目マスタ'!$A:$E,5,FALSE),0))</f>
        <v/>
      </c>
      <c r="I142" s="13"/>
      <c r="J142" s="12" t="str">
        <f t="shared" si="1"/>
        <v/>
      </c>
      <c r="K142" s="11"/>
      <c r="L142" s="12" t="str">
        <f>IF(A142="","",SUMIFS('納品確認'!$F:$F,'納品確認'!$C:$C,A142,'納品確認'!$D:$D,C142))</f>
        <v/>
      </c>
      <c r="M142" s="12" t="str">
        <f t="shared" si="2"/>
        <v/>
      </c>
    </row>
    <row r="143" ht="15.75" customHeight="1">
      <c r="A143" s="10"/>
      <c r="B143" s="10"/>
      <c r="C143" s="10"/>
      <c r="D143" s="10" t="str">
        <f>IF(C143="","",IFERROR(VLOOKUP(C143,'品目マスタ'!$A:$B,2,FALSE),"未登録"))</f>
        <v/>
      </c>
      <c r="E143" s="10" t="str">
        <f>IF(C143="","",IFERROR(VLOOKUP(C143,'品目マスタ'!$A:$C,3,FALSE),""))</f>
        <v/>
      </c>
      <c r="F143" s="12"/>
      <c r="G143" s="10" t="str">
        <f>IF(C143="","",IFERROR(VLOOKUP(C143,'品目マスタ'!$A:$E,4,FALSE),""))</f>
        <v/>
      </c>
      <c r="H143" s="12" t="str">
        <f>IF(C143="","",IFERROR(VLOOKUP(C143,'品目マスタ'!$A:$E,5,FALSE),0))</f>
        <v/>
      </c>
      <c r="I143" s="13"/>
      <c r="J143" s="12" t="str">
        <f t="shared" si="1"/>
        <v/>
      </c>
      <c r="K143" s="11"/>
      <c r="L143" s="12" t="str">
        <f>IF(A143="","",SUMIFS('納品確認'!$F:$F,'納品確認'!$C:$C,A143,'納品確認'!$D:$D,C143))</f>
        <v/>
      </c>
      <c r="M143" s="12" t="str">
        <f t="shared" si="2"/>
        <v/>
      </c>
    </row>
    <row r="144" ht="15.75" customHeight="1">
      <c r="A144" s="10"/>
      <c r="B144" s="10"/>
      <c r="C144" s="10"/>
      <c r="D144" s="10" t="str">
        <f>IF(C144="","",IFERROR(VLOOKUP(C144,'品目マスタ'!$A:$B,2,FALSE),"未登録"))</f>
        <v/>
      </c>
      <c r="E144" s="10" t="str">
        <f>IF(C144="","",IFERROR(VLOOKUP(C144,'品目マスタ'!$A:$C,3,FALSE),""))</f>
        <v/>
      </c>
      <c r="F144" s="12"/>
      <c r="G144" s="10" t="str">
        <f>IF(C144="","",IFERROR(VLOOKUP(C144,'品目マスタ'!$A:$E,4,FALSE),""))</f>
        <v/>
      </c>
      <c r="H144" s="12" t="str">
        <f>IF(C144="","",IFERROR(VLOOKUP(C144,'品目マスタ'!$A:$E,5,FALSE),0))</f>
        <v/>
      </c>
      <c r="I144" s="13"/>
      <c r="J144" s="12" t="str">
        <f t="shared" si="1"/>
        <v/>
      </c>
      <c r="K144" s="11"/>
      <c r="L144" s="12" t="str">
        <f>IF(A144="","",SUMIFS('納品確認'!$F:$F,'納品確認'!$C:$C,A144,'納品確認'!$D:$D,C144))</f>
        <v/>
      </c>
      <c r="M144" s="12" t="str">
        <f t="shared" si="2"/>
        <v/>
      </c>
    </row>
    <row r="145" ht="15.75" customHeight="1">
      <c r="A145" s="10"/>
      <c r="B145" s="10"/>
      <c r="C145" s="10"/>
      <c r="D145" s="10" t="str">
        <f>IF(C145="","",IFERROR(VLOOKUP(C145,'品目マスタ'!$A:$B,2,FALSE),"未登録"))</f>
        <v/>
      </c>
      <c r="E145" s="10" t="str">
        <f>IF(C145="","",IFERROR(VLOOKUP(C145,'品目マスタ'!$A:$C,3,FALSE),""))</f>
        <v/>
      </c>
      <c r="F145" s="12"/>
      <c r="G145" s="10" t="str">
        <f>IF(C145="","",IFERROR(VLOOKUP(C145,'品目マスタ'!$A:$E,4,FALSE),""))</f>
        <v/>
      </c>
      <c r="H145" s="12" t="str">
        <f>IF(C145="","",IFERROR(VLOOKUP(C145,'品目マスタ'!$A:$E,5,FALSE),0))</f>
        <v/>
      </c>
      <c r="I145" s="13"/>
      <c r="J145" s="12" t="str">
        <f t="shared" si="1"/>
        <v/>
      </c>
      <c r="K145" s="11"/>
      <c r="L145" s="12" t="str">
        <f>IF(A145="","",SUMIFS('納品確認'!$F:$F,'納品確認'!$C:$C,A145,'納品確認'!$D:$D,C145))</f>
        <v/>
      </c>
      <c r="M145" s="12" t="str">
        <f t="shared" si="2"/>
        <v/>
      </c>
    </row>
    <row r="146" ht="15.75" customHeight="1">
      <c r="A146" s="10"/>
      <c r="B146" s="10"/>
      <c r="C146" s="10"/>
      <c r="D146" s="10" t="str">
        <f>IF(C146="","",IFERROR(VLOOKUP(C146,'品目マスタ'!$A:$B,2,FALSE),"未登録"))</f>
        <v/>
      </c>
      <c r="E146" s="10" t="str">
        <f>IF(C146="","",IFERROR(VLOOKUP(C146,'品目マスタ'!$A:$C,3,FALSE),""))</f>
        <v/>
      </c>
      <c r="F146" s="12"/>
      <c r="G146" s="10" t="str">
        <f>IF(C146="","",IFERROR(VLOOKUP(C146,'品目マスタ'!$A:$E,4,FALSE),""))</f>
        <v/>
      </c>
      <c r="H146" s="12" t="str">
        <f>IF(C146="","",IFERROR(VLOOKUP(C146,'品目マスタ'!$A:$E,5,FALSE),0))</f>
        <v/>
      </c>
      <c r="I146" s="13"/>
      <c r="J146" s="12" t="str">
        <f t="shared" si="1"/>
        <v/>
      </c>
      <c r="K146" s="11"/>
      <c r="L146" s="12" t="str">
        <f>IF(A146="","",SUMIFS('納品確認'!$F:$F,'納品確認'!$C:$C,A146,'納品確認'!$D:$D,C146))</f>
        <v/>
      </c>
      <c r="M146" s="12" t="str">
        <f t="shared" si="2"/>
        <v/>
      </c>
    </row>
    <row r="147" ht="15.75" customHeight="1">
      <c r="A147" s="10"/>
      <c r="B147" s="10"/>
      <c r="C147" s="10"/>
      <c r="D147" s="10" t="str">
        <f>IF(C147="","",IFERROR(VLOOKUP(C147,'品目マスタ'!$A:$B,2,FALSE),"未登録"))</f>
        <v/>
      </c>
      <c r="E147" s="10" t="str">
        <f>IF(C147="","",IFERROR(VLOOKUP(C147,'品目マスタ'!$A:$C,3,FALSE),""))</f>
        <v/>
      </c>
      <c r="F147" s="12"/>
      <c r="G147" s="10" t="str">
        <f>IF(C147="","",IFERROR(VLOOKUP(C147,'品目マスタ'!$A:$E,4,FALSE),""))</f>
        <v/>
      </c>
      <c r="H147" s="12" t="str">
        <f>IF(C147="","",IFERROR(VLOOKUP(C147,'品目マスタ'!$A:$E,5,FALSE),0))</f>
        <v/>
      </c>
      <c r="I147" s="13"/>
      <c r="J147" s="12" t="str">
        <f t="shared" si="1"/>
        <v/>
      </c>
      <c r="K147" s="11"/>
      <c r="L147" s="12" t="str">
        <f>IF(A147="","",SUMIFS('納品確認'!$F:$F,'納品確認'!$C:$C,A147,'納品確認'!$D:$D,C147))</f>
        <v/>
      </c>
      <c r="M147" s="12" t="str">
        <f t="shared" si="2"/>
        <v/>
      </c>
    </row>
    <row r="148" ht="15.75" customHeight="1">
      <c r="A148" s="10"/>
      <c r="B148" s="10"/>
      <c r="C148" s="10"/>
      <c r="D148" s="10" t="str">
        <f>IF(C148="","",IFERROR(VLOOKUP(C148,'品目マスタ'!$A:$B,2,FALSE),"未登録"))</f>
        <v/>
      </c>
      <c r="E148" s="10" t="str">
        <f>IF(C148="","",IFERROR(VLOOKUP(C148,'品目マスタ'!$A:$C,3,FALSE),""))</f>
        <v/>
      </c>
      <c r="F148" s="12"/>
      <c r="G148" s="10" t="str">
        <f>IF(C148="","",IFERROR(VLOOKUP(C148,'品目マスタ'!$A:$E,4,FALSE),""))</f>
        <v/>
      </c>
      <c r="H148" s="12" t="str">
        <f>IF(C148="","",IFERROR(VLOOKUP(C148,'品目マスタ'!$A:$E,5,FALSE),0))</f>
        <v/>
      </c>
      <c r="I148" s="13"/>
      <c r="J148" s="12" t="str">
        <f t="shared" si="1"/>
        <v/>
      </c>
      <c r="K148" s="11"/>
      <c r="L148" s="12" t="str">
        <f>IF(A148="","",SUMIFS('納品確認'!$F:$F,'納品確認'!$C:$C,A148,'納品確認'!$D:$D,C148))</f>
        <v/>
      </c>
      <c r="M148" s="12" t="str">
        <f t="shared" si="2"/>
        <v/>
      </c>
    </row>
    <row r="149" ht="15.75" customHeight="1">
      <c r="A149" s="10"/>
      <c r="B149" s="10"/>
      <c r="C149" s="10"/>
      <c r="D149" s="10" t="str">
        <f>IF(C149="","",IFERROR(VLOOKUP(C149,'品目マスタ'!$A:$B,2,FALSE),"未登録"))</f>
        <v/>
      </c>
      <c r="E149" s="10" t="str">
        <f>IF(C149="","",IFERROR(VLOOKUP(C149,'品目マスタ'!$A:$C,3,FALSE),""))</f>
        <v/>
      </c>
      <c r="F149" s="12"/>
      <c r="G149" s="10" t="str">
        <f>IF(C149="","",IFERROR(VLOOKUP(C149,'品目マスタ'!$A:$E,4,FALSE),""))</f>
        <v/>
      </c>
      <c r="H149" s="12" t="str">
        <f>IF(C149="","",IFERROR(VLOOKUP(C149,'品目マスタ'!$A:$E,5,FALSE),0))</f>
        <v/>
      </c>
      <c r="I149" s="13"/>
      <c r="J149" s="12" t="str">
        <f t="shared" si="1"/>
        <v/>
      </c>
      <c r="K149" s="11"/>
      <c r="L149" s="12" t="str">
        <f>IF(A149="","",SUMIFS('納品確認'!$F:$F,'納品確認'!$C:$C,A149,'納品確認'!$D:$D,C149))</f>
        <v/>
      </c>
      <c r="M149" s="12" t="str">
        <f t="shared" si="2"/>
        <v/>
      </c>
    </row>
    <row r="150" ht="15.75" customHeight="1">
      <c r="A150" s="10"/>
      <c r="B150" s="10"/>
      <c r="C150" s="10"/>
      <c r="D150" s="10" t="str">
        <f>IF(C150="","",IFERROR(VLOOKUP(C150,'品目マスタ'!$A:$B,2,FALSE),"未登録"))</f>
        <v/>
      </c>
      <c r="E150" s="10" t="str">
        <f>IF(C150="","",IFERROR(VLOOKUP(C150,'品目マスタ'!$A:$C,3,FALSE),""))</f>
        <v/>
      </c>
      <c r="F150" s="12"/>
      <c r="G150" s="10" t="str">
        <f>IF(C150="","",IFERROR(VLOOKUP(C150,'品目マスタ'!$A:$E,4,FALSE),""))</f>
        <v/>
      </c>
      <c r="H150" s="12" t="str">
        <f>IF(C150="","",IFERROR(VLOOKUP(C150,'品目マスタ'!$A:$E,5,FALSE),0))</f>
        <v/>
      </c>
      <c r="I150" s="13"/>
      <c r="J150" s="12" t="str">
        <f t="shared" si="1"/>
        <v/>
      </c>
      <c r="K150" s="11"/>
      <c r="L150" s="12" t="str">
        <f>IF(A150="","",SUMIFS('納品確認'!$F:$F,'納品確認'!$C:$C,A150,'納品確認'!$D:$D,C150))</f>
        <v/>
      </c>
      <c r="M150" s="12" t="str">
        <f t="shared" si="2"/>
        <v/>
      </c>
    </row>
    <row r="151" ht="15.75" customHeight="1">
      <c r="A151" s="10"/>
      <c r="B151" s="10"/>
      <c r="C151" s="10"/>
      <c r="D151" s="10" t="str">
        <f>IF(C151="","",IFERROR(VLOOKUP(C151,'品目マスタ'!$A:$B,2,FALSE),"未登録"))</f>
        <v/>
      </c>
      <c r="E151" s="10" t="str">
        <f>IF(C151="","",IFERROR(VLOOKUP(C151,'品目マスタ'!$A:$C,3,FALSE),""))</f>
        <v/>
      </c>
      <c r="F151" s="12"/>
      <c r="G151" s="10" t="str">
        <f>IF(C151="","",IFERROR(VLOOKUP(C151,'品目マスタ'!$A:$E,4,FALSE),""))</f>
        <v/>
      </c>
      <c r="H151" s="12" t="str">
        <f>IF(C151="","",IFERROR(VLOOKUP(C151,'品目マスタ'!$A:$E,5,FALSE),0))</f>
        <v/>
      </c>
      <c r="I151" s="13"/>
      <c r="J151" s="12" t="str">
        <f t="shared" si="1"/>
        <v/>
      </c>
      <c r="K151" s="11"/>
      <c r="L151" s="12" t="str">
        <f>IF(A151="","",SUMIFS('納品確認'!$F:$F,'納品確認'!$C:$C,A151,'納品確認'!$D:$D,C151))</f>
        <v/>
      </c>
      <c r="M151" s="12" t="str">
        <f t="shared" si="2"/>
        <v/>
      </c>
    </row>
    <row r="152" ht="15.75" customHeight="1">
      <c r="A152" s="10"/>
      <c r="B152" s="10"/>
      <c r="C152" s="10"/>
      <c r="D152" s="10" t="str">
        <f>IF(C152="","",IFERROR(VLOOKUP(C152,'品目マスタ'!$A:$B,2,FALSE),"未登録"))</f>
        <v/>
      </c>
      <c r="E152" s="10" t="str">
        <f>IF(C152="","",IFERROR(VLOOKUP(C152,'品目マスタ'!$A:$C,3,FALSE),""))</f>
        <v/>
      </c>
      <c r="F152" s="12"/>
      <c r="G152" s="10" t="str">
        <f>IF(C152="","",IFERROR(VLOOKUP(C152,'品目マスタ'!$A:$E,4,FALSE),""))</f>
        <v/>
      </c>
      <c r="H152" s="12" t="str">
        <f>IF(C152="","",IFERROR(VLOOKUP(C152,'品目マスタ'!$A:$E,5,FALSE),0))</f>
        <v/>
      </c>
      <c r="I152" s="13"/>
      <c r="J152" s="12" t="str">
        <f t="shared" si="1"/>
        <v/>
      </c>
      <c r="K152" s="11"/>
      <c r="L152" s="12" t="str">
        <f>IF(A152="","",SUMIFS('納品確認'!$F:$F,'納品確認'!$C:$C,A152,'納品確認'!$D:$D,C152))</f>
        <v/>
      </c>
      <c r="M152" s="12" t="str">
        <f t="shared" si="2"/>
        <v/>
      </c>
    </row>
    <row r="153" ht="15.75" customHeight="1">
      <c r="A153" s="10"/>
      <c r="B153" s="10"/>
      <c r="C153" s="10"/>
      <c r="D153" s="10" t="str">
        <f>IF(C153="","",IFERROR(VLOOKUP(C153,'品目マスタ'!$A:$B,2,FALSE),"未登録"))</f>
        <v/>
      </c>
      <c r="E153" s="10" t="str">
        <f>IF(C153="","",IFERROR(VLOOKUP(C153,'品目マスタ'!$A:$C,3,FALSE),""))</f>
        <v/>
      </c>
      <c r="F153" s="12"/>
      <c r="G153" s="10" t="str">
        <f>IF(C153="","",IFERROR(VLOOKUP(C153,'品目マスタ'!$A:$E,4,FALSE),""))</f>
        <v/>
      </c>
      <c r="H153" s="12" t="str">
        <f>IF(C153="","",IFERROR(VLOOKUP(C153,'品目マスタ'!$A:$E,5,FALSE),0))</f>
        <v/>
      </c>
      <c r="I153" s="13"/>
      <c r="J153" s="12" t="str">
        <f t="shared" si="1"/>
        <v/>
      </c>
      <c r="K153" s="11"/>
      <c r="L153" s="12" t="str">
        <f>IF(A153="","",SUMIFS('納品確認'!$F:$F,'納品確認'!$C:$C,A153,'納品確認'!$D:$D,C153))</f>
        <v/>
      </c>
      <c r="M153" s="12" t="str">
        <f t="shared" si="2"/>
        <v/>
      </c>
    </row>
    <row r="154" ht="15.75" customHeight="1">
      <c r="A154" s="10"/>
      <c r="B154" s="10"/>
      <c r="C154" s="10"/>
      <c r="D154" s="10" t="str">
        <f>IF(C154="","",IFERROR(VLOOKUP(C154,'品目マスタ'!$A:$B,2,FALSE),"未登録"))</f>
        <v/>
      </c>
      <c r="E154" s="10" t="str">
        <f>IF(C154="","",IFERROR(VLOOKUP(C154,'品目マスタ'!$A:$C,3,FALSE),""))</f>
        <v/>
      </c>
      <c r="F154" s="12"/>
      <c r="G154" s="10" t="str">
        <f>IF(C154="","",IFERROR(VLOOKUP(C154,'品目マスタ'!$A:$E,4,FALSE),""))</f>
        <v/>
      </c>
      <c r="H154" s="12" t="str">
        <f>IF(C154="","",IFERROR(VLOOKUP(C154,'品目マスタ'!$A:$E,5,FALSE),0))</f>
        <v/>
      </c>
      <c r="I154" s="13"/>
      <c r="J154" s="12" t="str">
        <f t="shared" si="1"/>
        <v/>
      </c>
      <c r="K154" s="11"/>
      <c r="L154" s="12" t="str">
        <f>IF(A154="","",SUMIFS('納品確認'!$F:$F,'納品確認'!$C:$C,A154,'納品確認'!$D:$D,C154))</f>
        <v/>
      </c>
      <c r="M154" s="12" t="str">
        <f t="shared" si="2"/>
        <v/>
      </c>
    </row>
    <row r="155" ht="15.75" customHeight="1">
      <c r="A155" s="10"/>
      <c r="B155" s="10"/>
      <c r="C155" s="10"/>
      <c r="D155" s="10" t="str">
        <f>IF(C155="","",IFERROR(VLOOKUP(C155,'品目マスタ'!$A:$B,2,FALSE),"未登録"))</f>
        <v/>
      </c>
      <c r="E155" s="10" t="str">
        <f>IF(C155="","",IFERROR(VLOOKUP(C155,'品目マスタ'!$A:$C,3,FALSE),""))</f>
        <v/>
      </c>
      <c r="F155" s="12"/>
      <c r="G155" s="10" t="str">
        <f>IF(C155="","",IFERROR(VLOOKUP(C155,'品目マスタ'!$A:$E,4,FALSE),""))</f>
        <v/>
      </c>
      <c r="H155" s="12" t="str">
        <f>IF(C155="","",IFERROR(VLOOKUP(C155,'品目マスタ'!$A:$E,5,FALSE),0))</f>
        <v/>
      </c>
      <c r="I155" s="13"/>
      <c r="J155" s="12" t="str">
        <f t="shared" si="1"/>
        <v/>
      </c>
      <c r="K155" s="11"/>
      <c r="L155" s="12" t="str">
        <f>IF(A155="","",SUMIFS('納品確認'!$F:$F,'納品確認'!$C:$C,A155,'納品確認'!$D:$D,C155))</f>
        <v/>
      </c>
      <c r="M155" s="12" t="str">
        <f t="shared" si="2"/>
        <v/>
      </c>
    </row>
    <row r="156" ht="15.75" customHeight="1">
      <c r="A156" s="10"/>
      <c r="B156" s="10"/>
      <c r="C156" s="10"/>
      <c r="D156" s="10" t="str">
        <f>IF(C156="","",IFERROR(VLOOKUP(C156,'品目マスタ'!$A:$B,2,FALSE),"未登録"))</f>
        <v/>
      </c>
      <c r="E156" s="10" t="str">
        <f>IF(C156="","",IFERROR(VLOOKUP(C156,'品目マスタ'!$A:$C,3,FALSE),""))</f>
        <v/>
      </c>
      <c r="F156" s="12"/>
      <c r="G156" s="10" t="str">
        <f>IF(C156="","",IFERROR(VLOOKUP(C156,'品目マスタ'!$A:$E,4,FALSE),""))</f>
        <v/>
      </c>
      <c r="H156" s="12" t="str">
        <f>IF(C156="","",IFERROR(VLOOKUP(C156,'品目マスタ'!$A:$E,5,FALSE),0))</f>
        <v/>
      </c>
      <c r="I156" s="13"/>
      <c r="J156" s="12" t="str">
        <f t="shared" si="1"/>
        <v/>
      </c>
      <c r="K156" s="11"/>
      <c r="L156" s="12" t="str">
        <f>IF(A156="","",SUMIFS('納品確認'!$F:$F,'納品確認'!$C:$C,A156,'納品確認'!$D:$D,C156))</f>
        <v/>
      </c>
      <c r="M156" s="12" t="str">
        <f t="shared" si="2"/>
        <v/>
      </c>
    </row>
    <row r="157" ht="15.75" customHeight="1">
      <c r="A157" s="10"/>
      <c r="B157" s="10"/>
      <c r="C157" s="10"/>
      <c r="D157" s="10" t="str">
        <f>IF(C157="","",IFERROR(VLOOKUP(C157,'品目マスタ'!$A:$B,2,FALSE),"未登録"))</f>
        <v/>
      </c>
      <c r="E157" s="10" t="str">
        <f>IF(C157="","",IFERROR(VLOOKUP(C157,'品目マスタ'!$A:$C,3,FALSE),""))</f>
        <v/>
      </c>
      <c r="F157" s="12"/>
      <c r="G157" s="10" t="str">
        <f>IF(C157="","",IFERROR(VLOOKUP(C157,'品目マスタ'!$A:$E,4,FALSE),""))</f>
        <v/>
      </c>
      <c r="H157" s="12" t="str">
        <f>IF(C157="","",IFERROR(VLOOKUP(C157,'品目マスタ'!$A:$E,5,FALSE),0))</f>
        <v/>
      </c>
      <c r="I157" s="13"/>
      <c r="J157" s="12" t="str">
        <f t="shared" si="1"/>
        <v/>
      </c>
      <c r="K157" s="11"/>
      <c r="L157" s="12" t="str">
        <f>IF(A157="","",SUMIFS('納品確認'!$F:$F,'納品確認'!$C:$C,A157,'納品確認'!$D:$D,C157))</f>
        <v/>
      </c>
      <c r="M157" s="12" t="str">
        <f t="shared" si="2"/>
        <v/>
      </c>
    </row>
    <row r="158" ht="15.75" customHeight="1">
      <c r="A158" s="10"/>
      <c r="B158" s="10"/>
      <c r="C158" s="10"/>
      <c r="D158" s="10" t="str">
        <f>IF(C158="","",IFERROR(VLOOKUP(C158,'品目マスタ'!$A:$B,2,FALSE),"未登録"))</f>
        <v/>
      </c>
      <c r="E158" s="10" t="str">
        <f>IF(C158="","",IFERROR(VLOOKUP(C158,'品目マスタ'!$A:$C,3,FALSE),""))</f>
        <v/>
      </c>
      <c r="F158" s="12"/>
      <c r="G158" s="10" t="str">
        <f>IF(C158="","",IFERROR(VLOOKUP(C158,'品目マスタ'!$A:$E,4,FALSE),""))</f>
        <v/>
      </c>
      <c r="H158" s="12" t="str">
        <f>IF(C158="","",IFERROR(VLOOKUP(C158,'品目マスタ'!$A:$E,5,FALSE),0))</f>
        <v/>
      </c>
      <c r="I158" s="13"/>
      <c r="J158" s="12" t="str">
        <f t="shared" si="1"/>
        <v/>
      </c>
      <c r="K158" s="11"/>
      <c r="L158" s="12" t="str">
        <f>IF(A158="","",SUMIFS('納品確認'!$F:$F,'納品確認'!$C:$C,A158,'納品確認'!$D:$D,C158))</f>
        <v/>
      </c>
      <c r="M158" s="12" t="str">
        <f t="shared" si="2"/>
        <v/>
      </c>
    </row>
    <row r="159" ht="15.75" customHeight="1">
      <c r="A159" s="10"/>
      <c r="B159" s="10"/>
      <c r="C159" s="10"/>
      <c r="D159" s="10" t="str">
        <f>IF(C159="","",IFERROR(VLOOKUP(C159,'品目マスタ'!$A:$B,2,FALSE),"未登録"))</f>
        <v/>
      </c>
      <c r="E159" s="10" t="str">
        <f>IF(C159="","",IFERROR(VLOOKUP(C159,'品目マスタ'!$A:$C,3,FALSE),""))</f>
        <v/>
      </c>
      <c r="F159" s="12"/>
      <c r="G159" s="10" t="str">
        <f>IF(C159="","",IFERROR(VLOOKUP(C159,'品目マスタ'!$A:$E,4,FALSE),""))</f>
        <v/>
      </c>
      <c r="H159" s="12" t="str">
        <f>IF(C159="","",IFERROR(VLOOKUP(C159,'品目マスタ'!$A:$E,5,FALSE),0))</f>
        <v/>
      </c>
      <c r="I159" s="13"/>
      <c r="J159" s="12" t="str">
        <f t="shared" si="1"/>
        <v/>
      </c>
      <c r="K159" s="11"/>
      <c r="L159" s="12" t="str">
        <f>IF(A159="","",SUMIFS('納品確認'!$F:$F,'納品確認'!$C:$C,A159,'納品確認'!$D:$D,C159))</f>
        <v/>
      </c>
      <c r="M159" s="12" t="str">
        <f t="shared" si="2"/>
        <v/>
      </c>
    </row>
    <row r="160" ht="15.75" customHeight="1">
      <c r="A160" s="10"/>
      <c r="B160" s="10"/>
      <c r="C160" s="10"/>
      <c r="D160" s="10" t="str">
        <f>IF(C160="","",IFERROR(VLOOKUP(C160,'品目マスタ'!$A:$B,2,FALSE),"未登録"))</f>
        <v/>
      </c>
      <c r="E160" s="10" t="str">
        <f>IF(C160="","",IFERROR(VLOOKUP(C160,'品目マスタ'!$A:$C,3,FALSE),""))</f>
        <v/>
      </c>
      <c r="F160" s="12"/>
      <c r="G160" s="10" t="str">
        <f>IF(C160="","",IFERROR(VLOOKUP(C160,'品目マスタ'!$A:$E,4,FALSE),""))</f>
        <v/>
      </c>
      <c r="H160" s="12" t="str">
        <f>IF(C160="","",IFERROR(VLOOKUP(C160,'品目マスタ'!$A:$E,5,FALSE),0))</f>
        <v/>
      </c>
      <c r="I160" s="13"/>
      <c r="J160" s="12" t="str">
        <f t="shared" si="1"/>
        <v/>
      </c>
      <c r="K160" s="11"/>
      <c r="L160" s="12" t="str">
        <f>IF(A160="","",SUMIFS('納品確認'!$F:$F,'納品確認'!$C:$C,A160,'納品確認'!$D:$D,C160))</f>
        <v/>
      </c>
      <c r="M160" s="12" t="str">
        <f t="shared" si="2"/>
        <v/>
      </c>
    </row>
    <row r="161" ht="15.75" customHeight="1">
      <c r="A161" s="10"/>
      <c r="B161" s="10"/>
      <c r="C161" s="10"/>
      <c r="D161" s="10" t="str">
        <f>IF(C161="","",IFERROR(VLOOKUP(C161,'品目マスタ'!$A:$B,2,FALSE),"未登録"))</f>
        <v/>
      </c>
      <c r="E161" s="10" t="str">
        <f>IF(C161="","",IFERROR(VLOOKUP(C161,'品目マスタ'!$A:$C,3,FALSE),""))</f>
        <v/>
      </c>
      <c r="F161" s="12"/>
      <c r="G161" s="10" t="str">
        <f>IF(C161="","",IFERROR(VLOOKUP(C161,'品目マスタ'!$A:$E,4,FALSE),""))</f>
        <v/>
      </c>
      <c r="H161" s="12" t="str">
        <f>IF(C161="","",IFERROR(VLOOKUP(C161,'品目マスタ'!$A:$E,5,FALSE),0))</f>
        <v/>
      </c>
      <c r="I161" s="13"/>
      <c r="J161" s="12" t="str">
        <f t="shared" si="1"/>
        <v/>
      </c>
      <c r="K161" s="11"/>
      <c r="L161" s="12" t="str">
        <f>IF(A161="","",SUMIFS('納品確認'!$F:$F,'納品確認'!$C:$C,A161,'納品確認'!$D:$D,C161))</f>
        <v/>
      </c>
      <c r="M161" s="12" t="str">
        <f t="shared" si="2"/>
        <v/>
      </c>
    </row>
    <row r="162" ht="15.75" customHeight="1">
      <c r="A162" s="10"/>
      <c r="B162" s="10"/>
      <c r="C162" s="10"/>
      <c r="D162" s="10" t="str">
        <f>IF(C162="","",IFERROR(VLOOKUP(C162,'品目マスタ'!$A:$B,2,FALSE),"未登録"))</f>
        <v/>
      </c>
      <c r="E162" s="10" t="str">
        <f>IF(C162="","",IFERROR(VLOOKUP(C162,'品目マスタ'!$A:$C,3,FALSE),""))</f>
        <v/>
      </c>
      <c r="F162" s="12"/>
      <c r="G162" s="10" t="str">
        <f>IF(C162="","",IFERROR(VLOOKUP(C162,'品目マスタ'!$A:$E,4,FALSE),""))</f>
        <v/>
      </c>
      <c r="H162" s="12" t="str">
        <f>IF(C162="","",IFERROR(VLOOKUP(C162,'品目マスタ'!$A:$E,5,FALSE),0))</f>
        <v/>
      </c>
      <c r="I162" s="13"/>
      <c r="J162" s="12" t="str">
        <f t="shared" si="1"/>
        <v/>
      </c>
      <c r="K162" s="11"/>
      <c r="L162" s="12" t="str">
        <f>IF(A162="","",SUMIFS('納品確認'!$F:$F,'納品確認'!$C:$C,A162,'納品確認'!$D:$D,C162))</f>
        <v/>
      </c>
      <c r="M162" s="12" t="str">
        <f t="shared" si="2"/>
        <v/>
      </c>
    </row>
    <row r="163" ht="15.75" customHeight="1">
      <c r="A163" s="10"/>
      <c r="B163" s="10"/>
      <c r="C163" s="10"/>
      <c r="D163" s="10" t="str">
        <f>IF(C163="","",IFERROR(VLOOKUP(C163,'品目マスタ'!$A:$B,2,FALSE),"未登録"))</f>
        <v/>
      </c>
      <c r="E163" s="10" t="str">
        <f>IF(C163="","",IFERROR(VLOOKUP(C163,'品目マスタ'!$A:$C,3,FALSE),""))</f>
        <v/>
      </c>
      <c r="F163" s="12"/>
      <c r="G163" s="10" t="str">
        <f>IF(C163="","",IFERROR(VLOOKUP(C163,'品目マスタ'!$A:$E,4,FALSE),""))</f>
        <v/>
      </c>
      <c r="H163" s="12" t="str">
        <f>IF(C163="","",IFERROR(VLOOKUP(C163,'品目マスタ'!$A:$E,5,FALSE),0))</f>
        <v/>
      </c>
      <c r="I163" s="13"/>
      <c r="J163" s="12" t="str">
        <f t="shared" si="1"/>
        <v/>
      </c>
      <c r="K163" s="11"/>
      <c r="L163" s="12" t="str">
        <f>IF(A163="","",SUMIFS('納品確認'!$F:$F,'納品確認'!$C:$C,A163,'納品確認'!$D:$D,C163))</f>
        <v/>
      </c>
      <c r="M163" s="12" t="str">
        <f t="shared" si="2"/>
        <v/>
      </c>
    </row>
    <row r="164" ht="15.75" customHeight="1">
      <c r="A164" s="10"/>
      <c r="B164" s="10"/>
      <c r="C164" s="10"/>
      <c r="D164" s="10" t="str">
        <f>IF(C164="","",IFERROR(VLOOKUP(C164,'品目マスタ'!$A:$B,2,FALSE),"未登録"))</f>
        <v/>
      </c>
      <c r="E164" s="10" t="str">
        <f>IF(C164="","",IFERROR(VLOOKUP(C164,'品目マスタ'!$A:$C,3,FALSE),""))</f>
        <v/>
      </c>
      <c r="F164" s="12"/>
      <c r="G164" s="10" t="str">
        <f>IF(C164="","",IFERROR(VLOOKUP(C164,'品目マスタ'!$A:$E,4,FALSE),""))</f>
        <v/>
      </c>
      <c r="H164" s="12" t="str">
        <f>IF(C164="","",IFERROR(VLOOKUP(C164,'品目マスタ'!$A:$E,5,FALSE),0))</f>
        <v/>
      </c>
      <c r="I164" s="13"/>
      <c r="J164" s="12" t="str">
        <f t="shared" si="1"/>
        <v/>
      </c>
      <c r="K164" s="11"/>
      <c r="L164" s="12" t="str">
        <f>IF(A164="","",SUMIFS('納品確認'!$F:$F,'納品確認'!$C:$C,A164,'納品確認'!$D:$D,C164))</f>
        <v/>
      </c>
      <c r="M164" s="12" t="str">
        <f t="shared" si="2"/>
        <v/>
      </c>
    </row>
    <row r="165" ht="15.75" customHeight="1">
      <c r="A165" s="10"/>
      <c r="B165" s="10"/>
      <c r="C165" s="10"/>
      <c r="D165" s="10" t="str">
        <f>IF(C165="","",IFERROR(VLOOKUP(C165,'品目マスタ'!$A:$B,2,FALSE),"未登録"))</f>
        <v/>
      </c>
      <c r="E165" s="10" t="str">
        <f>IF(C165="","",IFERROR(VLOOKUP(C165,'品目マスタ'!$A:$C,3,FALSE),""))</f>
        <v/>
      </c>
      <c r="F165" s="12"/>
      <c r="G165" s="10" t="str">
        <f>IF(C165="","",IFERROR(VLOOKUP(C165,'品目マスタ'!$A:$E,4,FALSE),""))</f>
        <v/>
      </c>
      <c r="H165" s="12" t="str">
        <f>IF(C165="","",IFERROR(VLOOKUP(C165,'品目マスタ'!$A:$E,5,FALSE),0))</f>
        <v/>
      </c>
      <c r="I165" s="13"/>
      <c r="J165" s="12" t="str">
        <f t="shared" si="1"/>
        <v/>
      </c>
      <c r="K165" s="11"/>
      <c r="L165" s="12" t="str">
        <f>IF(A165="","",SUMIFS('納品確認'!$F:$F,'納品確認'!$C:$C,A165,'納品確認'!$D:$D,C165))</f>
        <v/>
      </c>
      <c r="M165" s="12" t="str">
        <f t="shared" si="2"/>
        <v/>
      </c>
    </row>
    <row r="166" ht="15.75" customHeight="1">
      <c r="A166" s="10"/>
      <c r="B166" s="10"/>
      <c r="C166" s="10"/>
      <c r="D166" s="10" t="str">
        <f>IF(C166="","",IFERROR(VLOOKUP(C166,'品目マスタ'!$A:$B,2,FALSE),"未登録"))</f>
        <v/>
      </c>
      <c r="E166" s="10" t="str">
        <f>IF(C166="","",IFERROR(VLOOKUP(C166,'品目マスタ'!$A:$C,3,FALSE),""))</f>
        <v/>
      </c>
      <c r="F166" s="12"/>
      <c r="G166" s="10" t="str">
        <f>IF(C166="","",IFERROR(VLOOKUP(C166,'品目マスタ'!$A:$E,4,FALSE),""))</f>
        <v/>
      </c>
      <c r="H166" s="12" t="str">
        <f>IF(C166="","",IFERROR(VLOOKUP(C166,'品目マスタ'!$A:$E,5,FALSE),0))</f>
        <v/>
      </c>
      <c r="I166" s="13"/>
      <c r="J166" s="12" t="str">
        <f t="shared" si="1"/>
        <v/>
      </c>
      <c r="K166" s="11"/>
      <c r="L166" s="12" t="str">
        <f>IF(A166="","",SUMIFS('納品確認'!$F:$F,'納品確認'!$C:$C,A166,'納品確認'!$D:$D,C166))</f>
        <v/>
      </c>
      <c r="M166" s="12" t="str">
        <f t="shared" si="2"/>
        <v/>
      </c>
    </row>
    <row r="167" ht="15.75" customHeight="1">
      <c r="A167" s="10"/>
      <c r="B167" s="10"/>
      <c r="C167" s="10"/>
      <c r="D167" s="10" t="str">
        <f>IF(C167="","",IFERROR(VLOOKUP(C167,'品目マスタ'!$A:$B,2,FALSE),"未登録"))</f>
        <v/>
      </c>
      <c r="E167" s="10" t="str">
        <f>IF(C167="","",IFERROR(VLOOKUP(C167,'品目マスタ'!$A:$C,3,FALSE),""))</f>
        <v/>
      </c>
      <c r="F167" s="12"/>
      <c r="G167" s="10" t="str">
        <f>IF(C167="","",IFERROR(VLOOKUP(C167,'品目マスタ'!$A:$E,4,FALSE),""))</f>
        <v/>
      </c>
      <c r="H167" s="12" t="str">
        <f>IF(C167="","",IFERROR(VLOOKUP(C167,'品目マスタ'!$A:$E,5,FALSE),0))</f>
        <v/>
      </c>
      <c r="I167" s="13"/>
      <c r="J167" s="12" t="str">
        <f t="shared" si="1"/>
        <v/>
      </c>
      <c r="K167" s="11"/>
      <c r="L167" s="12" t="str">
        <f>IF(A167="","",SUMIFS('納品確認'!$F:$F,'納品確認'!$C:$C,A167,'納品確認'!$D:$D,C167))</f>
        <v/>
      </c>
      <c r="M167" s="12" t="str">
        <f t="shared" si="2"/>
        <v/>
      </c>
    </row>
    <row r="168" ht="15.75" customHeight="1">
      <c r="A168" s="10"/>
      <c r="B168" s="10"/>
      <c r="C168" s="10"/>
      <c r="D168" s="10" t="str">
        <f>IF(C168="","",IFERROR(VLOOKUP(C168,'品目マスタ'!$A:$B,2,FALSE),"未登録"))</f>
        <v/>
      </c>
      <c r="E168" s="10" t="str">
        <f>IF(C168="","",IFERROR(VLOOKUP(C168,'品目マスタ'!$A:$C,3,FALSE),""))</f>
        <v/>
      </c>
      <c r="F168" s="12"/>
      <c r="G168" s="10" t="str">
        <f>IF(C168="","",IFERROR(VLOOKUP(C168,'品目マスタ'!$A:$E,4,FALSE),""))</f>
        <v/>
      </c>
      <c r="H168" s="12" t="str">
        <f>IF(C168="","",IFERROR(VLOOKUP(C168,'品目マスタ'!$A:$E,5,FALSE),0))</f>
        <v/>
      </c>
      <c r="I168" s="13"/>
      <c r="J168" s="12" t="str">
        <f t="shared" si="1"/>
        <v/>
      </c>
      <c r="K168" s="11"/>
      <c r="L168" s="12" t="str">
        <f>IF(A168="","",SUMIFS('納品確認'!$F:$F,'納品確認'!$C:$C,A168,'納品確認'!$D:$D,C168))</f>
        <v/>
      </c>
      <c r="M168" s="12" t="str">
        <f t="shared" si="2"/>
        <v/>
      </c>
    </row>
    <row r="169" ht="15.75" customHeight="1">
      <c r="A169" s="10"/>
      <c r="B169" s="10"/>
      <c r="C169" s="10"/>
      <c r="D169" s="10" t="str">
        <f>IF(C169="","",IFERROR(VLOOKUP(C169,'品目マスタ'!$A:$B,2,FALSE),"未登録"))</f>
        <v/>
      </c>
      <c r="E169" s="10" t="str">
        <f>IF(C169="","",IFERROR(VLOOKUP(C169,'品目マスタ'!$A:$C,3,FALSE),""))</f>
        <v/>
      </c>
      <c r="F169" s="12"/>
      <c r="G169" s="10" t="str">
        <f>IF(C169="","",IFERROR(VLOOKUP(C169,'品目マスタ'!$A:$E,4,FALSE),""))</f>
        <v/>
      </c>
      <c r="H169" s="12" t="str">
        <f>IF(C169="","",IFERROR(VLOOKUP(C169,'品目マスタ'!$A:$E,5,FALSE),0))</f>
        <v/>
      </c>
      <c r="I169" s="13"/>
      <c r="J169" s="12" t="str">
        <f t="shared" si="1"/>
        <v/>
      </c>
      <c r="K169" s="11"/>
      <c r="L169" s="12" t="str">
        <f>IF(A169="","",SUMIFS('納品確認'!$F:$F,'納品確認'!$C:$C,A169,'納品確認'!$D:$D,C169))</f>
        <v/>
      </c>
      <c r="M169" s="12" t="str">
        <f t="shared" si="2"/>
        <v/>
      </c>
    </row>
    <row r="170" ht="15.75" customHeight="1">
      <c r="A170" s="10"/>
      <c r="B170" s="10"/>
      <c r="C170" s="10"/>
      <c r="D170" s="10" t="str">
        <f>IF(C170="","",IFERROR(VLOOKUP(C170,'品目マスタ'!$A:$B,2,FALSE),"未登録"))</f>
        <v/>
      </c>
      <c r="E170" s="10" t="str">
        <f>IF(C170="","",IFERROR(VLOOKUP(C170,'品目マスタ'!$A:$C,3,FALSE),""))</f>
        <v/>
      </c>
      <c r="F170" s="12"/>
      <c r="G170" s="10" t="str">
        <f>IF(C170="","",IFERROR(VLOOKUP(C170,'品目マスタ'!$A:$E,4,FALSE),""))</f>
        <v/>
      </c>
      <c r="H170" s="12" t="str">
        <f>IF(C170="","",IFERROR(VLOOKUP(C170,'品目マスタ'!$A:$E,5,FALSE),0))</f>
        <v/>
      </c>
      <c r="I170" s="13"/>
      <c r="J170" s="12" t="str">
        <f t="shared" si="1"/>
        <v/>
      </c>
      <c r="K170" s="11"/>
      <c r="L170" s="12" t="str">
        <f>IF(A170="","",SUMIFS('納品確認'!$F:$F,'納品確認'!$C:$C,A170,'納品確認'!$D:$D,C170))</f>
        <v/>
      </c>
      <c r="M170" s="12" t="str">
        <f t="shared" si="2"/>
        <v/>
      </c>
    </row>
    <row r="171" ht="15.75" customHeight="1">
      <c r="A171" s="10"/>
      <c r="B171" s="10"/>
      <c r="C171" s="10"/>
      <c r="D171" s="10" t="str">
        <f>IF(C171="","",IFERROR(VLOOKUP(C171,'品目マスタ'!$A:$B,2,FALSE),"未登録"))</f>
        <v/>
      </c>
      <c r="E171" s="10" t="str">
        <f>IF(C171="","",IFERROR(VLOOKUP(C171,'品目マスタ'!$A:$C,3,FALSE),""))</f>
        <v/>
      </c>
      <c r="F171" s="12"/>
      <c r="G171" s="10" t="str">
        <f>IF(C171="","",IFERROR(VLOOKUP(C171,'品目マスタ'!$A:$E,4,FALSE),""))</f>
        <v/>
      </c>
      <c r="H171" s="12" t="str">
        <f>IF(C171="","",IFERROR(VLOOKUP(C171,'品目マスタ'!$A:$E,5,FALSE),0))</f>
        <v/>
      </c>
      <c r="I171" s="13"/>
      <c r="J171" s="12" t="str">
        <f t="shared" si="1"/>
        <v/>
      </c>
      <c r="K171" s="11"/>
      <c r="L171" s="12" t="str">
        <f>IF(A171="","",SUMIFS('納品確認'!$F:$F,'納品確認'!$C:$C,A171,'納品確認'!$D:$D,C171))</f>
        <v/>
      </c>
      <c r="M171" s="12" t="str">
        <f t="shared" si="2"/>
        <v/>
      </c>
    </row>
    <row r="172" ht="15.75" customHeight="1">
      <c r="A172" s="10"/>
      <c r="B172" s="10"/>
      <c r="C172" s="10"/>
      <c r="D172" s="10" t="str">
        <f>IF(C172="","",IFERROR(VLOOKUP(C172,'品目マスタ'!$A:$B,2,FALSE),"未登録"))</f>
        <v/>
      </c>
      <c r="E172" s="10" t="str">
        <f>IF(C172="","",IFERROR(VLOOKUP(C172,'品目マスタ'!$A:$C,3,FALSE),""))</f>
        <v/>
      </c>
      <c r="F172" s="12"/>
      <c r="G172" s="10" t="str">
        <f>IF(C172="","",IFERROR(VLOOKUP(C172,'品目マスタ'!$A:$E,4,FALSE),""))</f>
        <v/>
      </c>
      <c r="H172" s="12" t="str">
        <f>IF(C172="","",IFERROR(VLOOKUP(C172,'品目マスタ'!$A:$E,5,FALSE),0))</f>
        <v/>
      </c>
      <c r="I172" s="13"/>
      <c r="J172" s="12" t="str">
        <f t="shared" si="1"/>
        <v/>
      </c>
      <c r="K172" s="11"/>
      <c r="L172" s="12" t="str">
        <f>IF(A172="","",SUMIFS('納品確認'!$F:$F,'納品確認'!$C:$C,A172,'納品確認'!$D:$D,C172))</f>
        <v/>
      </c>
      <c r="M172" s="12" t="str">
        <f t="shared" si="2"/>
        <v/>
      </c>
    </row>
    <row r="173" ht="15.75" customHeight="1">
      <c r="A173" s="10"/>
      <c r="B173" s="10"/>
      <c r="C173" s="10"/>
      <c r="D173" s="10" t="str">
        <f>IF(C173="","",IFERROR(VLOOKUP(C173,'品目マスタ'!$A:$B,2,FALSE),"未登録"))</f>
        <v/>
      </c>
      <c r="E173" s="10" t="str">
        <f>IF(C173="","",IFERROR(VLOOKUP(C173,'品目マスタ'!$A:$C,3,FALSE),""))</f>
        <v/>
      </c>
      <c r="F173" s="12"/>
      <c r="G173" s="10" t="str">
        <f>IF(C173="","",IFERROR(VLOOKUP(C173,'品目マスタ'!$A:$E,4,FALSE),""))</f>
        <v/>
      </c>
      <c r="H173" s="12" t="str">
        <f>IF(C173="","",IFERROR(VLOOKUP(C173,'品目マスタ'!$A:$E,5,FALSE),0))</f>
        <v/>
      </c>
      <c r="I173" s="13"/>
      <c r="J173" s="12" t="str">
        <f t="shared" si="1"/>
        <v/>
      </c>
      <c r="K173" s="11"/>
      <c r="L173" s="12" t="str">
        <f>IF(A173="","",SUMIFS('納品確認'!$F:$F,'納品確認'!$C:$C,A173,'納品確認'!$D:$D,C173))</f>
        <v/>
      </c>
      <c r="M173" s="12" t="str">
        <f t="shared" si="2"/>
        <v/>
      </c>
    </row>
    <row r="174" ht="15.75" customHeight="1">
      <c r="A174" s="10"/>
      <c r="B174" s="10"/>
      <c r="C174" s="10"/>
      <c r="D174" s="10" t="str">
        <f>IF(C174="","",IFERROR(VLOOKUP(C174,'品目マスタ'!$A:$B,2,FALSE),"未登録"))</f>
        <v/>
      </c>
      <c r="E174" s="10" t="str">
        <f>IF(C174="","",IFERROR(VLOOKUP(C174,'品目マスタ'!$A:$C,3,FALSE),""))</f>
        <v/>
      </c>
      <c r="F174" s="12"/>
      <c r="G174" s="10" t="str">
        <f>IF(C174="","",IFERROR(VLOOKUP(C174,'品目マスタ'!$A:$E,4,FALSE),""))</f>
        <v/>
      </c>
      <c r="H174" s="12" t="str">
        <f>IF(C174="","",IFERROR(VLOOKUP(C174,'品目マスタ'!$A:$E,5,FALSE),0))</f>
        <v/>
      </c>
      <c r="I174" s="13"/>
      <c r="J174" s="12" t="str">
        <f t="shared" si="1"/>
        <v/>
      </c>
      <c r="K174" s="11"/>
      <c r="L174" s="12" t="str">
        <f>IF(A174="","",SUMIFS('納品確認'!$F:$F,'納品確認'!$C:$C,A174,'納品確認'!$D:$D,C174))</f>
        <v/>
      </c>
      <c r="M174" s="12" t="str">
        <f t="shared" si="2"/>
        <v/>
      </c>
    </row>
    <row r="175" ht="15.75" customHeight="1">
      <c r="A175" s="10"/>
      <c r="B175" s="10"/>
      <c r="C175" s="10"/>
      <c r="D175" s="10" t="str">
        <f>IF(C175="","",IFERROR(VLOOKUP(C175,'品目マスタ'!$A:$B,2,FALSE),"未登録"))</f>
        <v/>
      </c>
      <c r="E175" s="10" t="str">
        <f>IF(C175="","",IFERROR(VLOOKUP(C175,'品目マスタ'!$A:$C,3,FALSE),""))</f>
        <v/>
      </c>
      <c r="F175" s="12"/>
      <c r="G175" s="10" t="str">
        <f>IF(C175="","",IFERROR(VLOOKUP(C175,'品目マスタ'!$A:$E,4,FALSE),""))</f>
        <v/>
      </c>
      <c r="H175" s="12" t="str">
        <f>IF(C175="","",IFERROR(VLOOKUP(C175,'品目マスタ'!$A:$E,5,FALSE),0))</f>
        <v/>
      </c>
      <c r="I175" s="13"/>
      <c r="J175" s="12" t="str">
        <f t="shared" si="1"/>
        <v/>
      </c>
      <c r="K175" s="11"/>
      <c r="L175" s="12" t="str">
        <f>IF(A175="","",SUMIFS('納品確認'!$F:$F,'納品確認'!$C:$C,A175,'納品確認'!$D:$D,C175))</f>
        <v/>
      </c>
      <c r="M175" s="12" t="str">
        <f t="shared" si="2"/>
        <v/>
      </c>
    </row>
    <row r="176" ht="15.75" customHeight="1">
      <c r="A176" s="10"/>
      <c r="B176" s="10"/>
      <c r="C176" s="10"/>
      <c r="D176" s="10" t="str">
        <f>IF(C176="","",IFERROR(VLOOKUP(C176,'品目マスタ'!$A:$B,2,FALSE),"未登録"))</f>
        <v/>
      </c>
      <c r="E176" s="10" t="str">
        <f>IF(C176="","",IFERROR(VLOOKUP(C176,'品目マスタ'!$A:$C,3,FALSE),""))</f>
        <v/>
      </c>
      <c r="F176" s="12"/>
      <c r="G176" s="10" t="str">
        <f>IF(C176="","",IFERROR(VLOOKUP(C176,'品目マスタ'!$A:$E,4,FALSE),""))</f>
        <v/>
      </c>
      <c r="H176" s="12" t="str">
        <f>IF(C176="","",IFERROR(VLOOKUP(C176,'品目マスタ'!$A:$E,5,FALSE),0))</f>
        <v/>
      </c>
      <c r="I176" s="13"/>
      <c r="J176" s="12" t="str">
        <f t="shared" si="1"/>
        <v/>
      </c>
      <c r="K176" s="11"/>
      <c r="L176" s="12" t="str">
        <f>IF(A176="","",SUMIFS('納品確認'!$F:$F,'納品確認'!$C:$C,A176,'納品確認'!$D:$D,C176))</f>
        <v/>
      </c>
      <c r="M176" s="12" t="str">
        <f t="shared" si="2"/>
        <v/>
      </c>
    </row>
    <row r="177" ht="15.75" customHeight="1">
      <c r="A177" s="10"/>
      <c r="B177" s="10"/>
      <c r="C177" s="10"/>
      <c r="D177" s="10" t="str">
        <f>IF(C177="","",IFERROR(VLOOKUP(C177,'品目マスタ'!$A:$B,2,FALSE),"未登録"))</f>
        <v/>
      </c>
      <c r="E177" s="10" t="str">
        <f>IF(C177="","",IFERROR(VLOOKUP(C177,'品目マスタ'!$A:$C,3,FALSE),""))</f>
        <v/>
      </c>
      <c r="F177" s="12"/>
      <c r="G177" s="10" t="str">
        <f>IF(C177="","",IFERROR(VLOOKUP(C177,'品目マスタ'!$A:$E,4,FALSE),""))</f>
        <v/>
      </c>
      <c r="H177" s="12" t="str">
        <f>IF(C177="","",IFERROR(VLOOKUP(C177,'品目マスタ'!$A:$E,5,FALSE),0))</f>
        <v/>
      </c>
      <c r="I177" s="13"/>
      <c r="J177" s="12" t="str">
        <f t="shared" si="1"/>
        <v/>
      </c>
      <c r="K177" s="11"/>
      <c r="L177" s="12" t="str">
        <f>IF(A177="","",SUMIFS('納品確認'!$F:$F,'納品確認'!$C:$C,A177,'納品確認'!$D:$D,C177))</f>
        <v/>
      </c>
      <c r="M177" s="12" t="str">
        <f t="shared" si="2"/>
        <v/>
      </c>
    </row>
    <row r="178" ht="15.75" customHeight="1">
      <c r="A178" s="10"/>
      <c r="B178" s="10"/>
      <c r="C178" s="10"/>
      <c r="D178" s="10" t="str">
        <f>IF(C178="","",IFERROR(VLOOKUP(C178,'品目マスタ'!$A:$B,2,FALSE),"未登録"))</f>
        <v/>
      </c>
      <c r="E178" s="10" t="str">
        <f>IF(C178="","",IFERROR(VLOOKUP(C178,'品目マスタ'!$A:$C,3,FALSE),""))</f>
        <v/>
      </c>
      <c r="F178" s="12"/>
      <c r="G178" s="10" t="str">
        <f>IF(C178="","",IFERROR(VLOOKUP(C178,'品目マスタ'!$A:$E,4,FALSE),""))</f>
        <v/>
      </c>
      <c r="H178" s="12" t="str">
        <f>IF(C178="","",IFERROR(VLOOKUP(C178,'品目マスタ'!$A:$E,5,FALSE),0))</f>
        <v/>
      </c>
      <c r="I178" s="13"/>
      <c r="J178" s="12" t="str">
        <f t="shared" si="1"/>
        <v/>
      </c>
      <c r="K178" s="11"/>
      <c r="L178" s="12" t="str">
        <f>IF(A178="","",SUMIFS('納品確認'!$F:$F,'納品確認'!$C:$C,A178,'納品確認'!$D:$D,C178))</f>
        <v/>
      </c>
      <c r="M178" s="12" t="str">
        <f t="shared" si="2"/>
        <v/>
      </c>
    </row>
    <row r="179" ht="15.75" customHeight="1">
      <c r="A179" s="10"/>
      <c r="B179" s="10"/>
      <c r="C179" s="10"/>
      <c r="D179" s="10" t="str">
        <f>IF(C179="","",IFERROR(VLOOKUP(C179,'品目マスタ'!$A:$B,2,FALSE),"未登録"))</f>
        <v/>
      </c>
      <c r="E179" s="10" t="str">
        <f>IF(C179="","",IFERROR(VLOOKUP(C179,'品目マスタ'!$A:$C,3,FALSE),""))</f>
        <v/>
      </c>
      <c r="F179" s="12"/>
      <c r="G179" s="10" t="str">
        <f>IF(C179="","",IFERROR(VLOOKUP(C179,'品目マスタ'!$A:$E,4,FALSE),""))</f>
        <v/>
      </c>
      <c r="H179" s="12" t="str">
        <f>IF(C179="","",IFERROR(VLOOKUP(C179,'品目マスタ'!$A:$E,5,FALSE),0))</f>
        <v/>
      </c>
      <c r="I179" s="13"/>
      <c r="J179" s="12" t="str">
        <f t="shared" si="1"/>
        <v/>
      </c>
      <c r="K179" s="11"/>
      <c r="L179" s="12" t="str">
        <f>IF(A179="","",SUMIFS('納品確認'!$F:$F,'納品確認'!$C:$C,A179,'納品確認'!$D:$D,C179))</f>
        <v/>
      </c>
      <c r="M179" s="12" t="str">
        <f t="shared" si="2"/>
        <v/>
      </c>
    </row>
    <row r="180" ht="15.75" customHeight="1">
      <c r="A180" s="10"/>
      <c r="B180" s="10"/>
      <c r="C180" s="10"/>
      <c r="D180" s="10" t="str">
        <f>IF(C180="","",IFERROR(VLOOKUP(C180,'品目マスタ'!$A:$B,2,FALSE),"未登録"))</f>
        <v/>
      </c>
      <c r="E180" s="10" t="str">
        <f>IF(C180="","",IFERROR(VLOOKUP(C180,'品目マスタ'!$A:$C,3,FALSE),""))</f>
        <v/>
      </c>
      <c r="F180" s="12"/>
      <c r="G180" s="10" t="str">
        <f>IF(C180="","",IFERROR(VLOOKUP(C180,'品目マスタ'!$A:$E,4,FALSE),""))</f>
        <v/>
      </c>
      <c r="H180" s="12" t="str">
        <f>IF(C180="","",IFERROR(VLOOKUP(C180,'品目マスタ'!$A:$E,5,FALSE),0))</f>
        <v/>
      </c>
      <c r="I180" s="13"/>
      <c r="J180" s="12" t="str">
        <f t="shared" si="1"/>
        <v/>
      </c>
      <c r="K180" s="11"/>
      <c r="L180" s="12" t="str">
        <f>IF(A180="","",SUMIFS('納品確認'!$F:$F,'納品確認'!$C:$C,A180,'納品確認'!$D:$D,C180))</f>
        <v/>
      </c>
      <c r="M180" s="12" t="str">
        <f t="shared" si="2"/>
        <v/>
      </c>
    </row>
    <row r="181" ht="15.75" customHeight="1">
      <c r="A181" s="10"/>
      <c r="B181" s="10"/>
      <c r="C181" s="10"/>
      <c r="D181" s="10" t="str">
        <f>IF(C181="","",IFERROR(VLOOKUP(C181,'品目マスタ'!$A:$B,2,FALSE),"未登録"))</f>
        <v/>
      </c>
      <c r="E181" s="10" t="str">
        <f>IF(C181="","",IFERROR(VLOOKUP(C181,'品目マスタ'!$A:$C,3,FALSE),""))</f>
        <v/>
      </c>
      <c r="F181" s="12"/>
      <c r="G181" s="10" t="str">
        <f>IF(C181="","",IFERROR(VLOOKUP(C181,'品目マスタ'!$A:$E,4,FALSE),""))</f>
        <v/>
      </c>
      <c r="H181" s="12" t="str">
        <f>IF(C181="","",IFERROR(VLOOKUP(C181,'品目マスタ'!$A:$E,5,FALSE),0))</f>
        <v/>
      </c>
      <c r="I181" s="13"/>
      <c r="J181" s="12" t="str">
        <f t="shared" si="1"/>
        <v/>
      </c>
      <c r="K181" s="11"/>
      <c r="L181" s="12" t="str">
        <f>IF(A181="","",SUMIFS('納品確認'!$F:$F,'納品確認'!$C:$C,A181,'納品確認'!$D:$D,C181))</f>
        <v/>
      </c>
      <c r="M181" s="12" t="str">
        <f t="shared" si="2"/>
        <v/>
      </c>
    </row>
    <row r="182" ht="15.75" customHeight="1">
      <c r="A182" s="10"/>
      <c r="B182" s="10"/>
      <c r="C182" s="10"/>
      <c r="D182" s="10" t="str">
        <f>IF(C182="","",IFERROR(VLOOKUP(C182,'品目マスタ'!$A:$B,2,FALSE),"未登録"))</f>
        <v/>
      </c>
      <c r="E182" s="10" t="str">
        <f>IF(C182="","",IFERROR(VLOOKUP(C182,'品目マスタ'!$A:$C,3,FALSE),""))</f>
        <v/>
      </c>
      <c r="F182" s="12"/>
      <c r="G182" s="10" t="str">
        <f>IF(C182="","",IFERROR(VLOOKUP(C182,'品目マスタ'!$A:$E,4,FALSE),""))</f>
        <v/>
      </c>
      <c r="H182" s="12" t="str">
        <f>IF(C182="","",IFERROR(VLOOKUP(C182,'品目マスタ'!$A:$E,5,FALSE),0))</f>
        <v/>
      </c>
      <c r="I182" s="13"/>
      <c r="J182" s="12" t="str">
        <f t="shared" si="1"/>
        <v/>
      </c>
      <c r="K182" s="11"/>
      <c r="L182" s="12" t="str">
        <f>IF(A182="","",SUMIFS('納品確認'!$F:$F,'納品確認'!$C:$C,A182,'納品確認'!$D:$D,C182))</f>
        <v/>
      </c>
      <c r="M182" s="12" t="str">
        <f t="shared" si="2"/>
        <v/>
      </c>
    </row>
    <row r="183" ht="15.75" customHeight="1">
      <c r="A183" s="10"/>
      <c r="B183" s="10"/>
      <c r="C183" s="10"/>
      <c r="D183" s="10" t="str">
        <f>IF(C183="","",IFERROR(VLOOKUP(C183,'品目マスタ'!$A:$B,2,FALSE),"未登録"))</f>
        <v/>
      </c>
      <c r="E183" s="10" t="str">
        <f>IF(C183="","",IFERROR(VLOOKUP(C183,'品目マスタ'!$A:$C,3,FALSE),""))</f>
        <v/>
      </c>
      <c r="F183" s="12"/>
      <c r="G183" s="10" t="str">
        <f>IF(C183="","",IFERROR(VLOOKUP(C183,'品目マスタ'!$A:$E,4,FALSE),""))</f>
        <v/>
      </c>
      <c r="H183" s="12" t="str">
        <f>IF(C183="","",IFERROR(VLOOKUP(C183,'品目マスタ'!$A:$E,5,FALSE),0))</f>
        <v/>
      </c>
      <c r="I183" s="13"/>
      <c r="J183" s="12" t="str">
        <f t="shared" si="1"/>
        <v/>
      </c>
      <c r="K183" s="11"/>
      <c r="L183" s="12" t="str">
        <f>IF(A183="","",SUMIFS('納品確認'!$F:$F,'納品確認'!$C:$C,A183,'納品確認'!$D:$D,C183))</f>
        <v/>
      </c>
      <c r="M183" s="12" t="str">
        <f t="shared" si="2"/>
        <v/>
      </c>
    </row>
    <row r="184" ht="15.75" customHeight="1">
      <c r="A184" s="10"/>
      <c r="B184" s="10"/>
      <c r="C184" s="10"/>
      <c r="D184" s="10" t="str">
        <f>IF(C184="","",IFERROR(VLOOKUP(C184,'品目マスタ'!$A:$B,2,FALSE),"未登録"))</f>
        <v/>
      </c>
      <c r="E184" s="10" t="str">
        <f>IF(C184="","",IFERROR(VLOOKUP(C184,'品目マスタ'!$A:$C,3,FALSE),""))</f>
        <v/>
      </c>
      <c r="F184" s="12"/>
      <c r="G184" s="10" t="str">
        <f>IF(C184="","",IFERROR(VLOOKUP(C184,'品目マスタ'!$A:$E,4,FALSE),""))</f>
        <v/>
      </c>
      <c r="H184" s="12" t="str">
        <f>IF(C184="","",IFERROR(VLOOKUP(C184,'品目マスタ'!$A:$E,5,FALSE),0))</f>
        <v/>
      </c>
      <c r="I184" s="13"/>
      <c r="J184" s="12" t="str">
        <f t="shared" si="1"/>
        <v/>
      </c>
      <c r="K184" s="11"/>
      <c r="L184" s="12" t="str">
        <f>IF(A184="","",SUMIFS('納品確認'!$F:$F,'納品確認'!$C:$C,A184,'納品確認'!$D:$D,C184))</f>
        <v/>
      </c>
      <c r="M184" s="12" t="str">
        <f t="shared" si="2"/>
        <v/>
      </c>
    </row>
    <row r="185" ht="15.75" customHeight="1">
      <c r="A185" s="10"/>
      <c r="B185" s="10"/>
      <c r="C185" s="10"/>
      <c r="D185" s="10" t="str">
        <f>IF(C185="","",IFERROR(VLOOKUP(C185,'品目マスタ'!$A:$B,2,FALSE),"未登録"))</f>
        <v/>
      </c>
      <c r="E185" s="10" t="str">
        <f>IF(C185="","",IFERROR(VLOOKUP(C185,'品目マスタ'!$A:$C,3,FALSE),""))</f>
        <v/>
      </c>
      <c r="F185" s="12"/>
      <c r="G185" s="10" t="str">
        <f>IF(C185="","",IFERROR(VLOOKUP(C185,'品目マスタ'!$A:$E,4,FALSE),""))</f>
        <v/>
      </c>
      <c r="H185" s="12" t="str">
        <f>IF(C185="","",IFERROR(VLOOKUP(C185,'品目マスタ'!$A:$E,5,FALSE),0))</f>
        <v/>
      </c>
      <c r="I185" s="13"/>
      <c r="J185" s="12" t="str">
        <f t="shared" si="1"/>
        <v/>
      </c>
      <c r="K185" s="11"/>
      <c r="L185" s="12" t="str">
        <f>IF(A185="","",SUMIFS('納品確認'!$F:$F,'納品確認'!$C:$C,A185,'納品確認'!$D:$D,C185))</f>
        <v/>
      </c>
      <c r="M185" s="12" t="str">
        <f t="shared" si="2"/>
        <v/>
      </c>
    </row>
    <row r="186" ht="15.75" customHeight="1">
      <c r="A186" s="10"/>
      <c r="B186" s="10"/>
      <c r="C186" s="10"/>
      <c r="D186" s="10" t="str">
        <f>IF(C186="","",IFERROR(VLOOKUP(C186,'品目マスタ'!$A:$B,2,FALSE),"未登録"))</f>
        <v/>
      </c>
      <c r="E186" s="10" t="str">
        <f>IF(C186="","",IFERROR(VLOOKUP(C186,'品目マスタ'!$A:$C,3,FALSE),""))</f>
        <v/>
      </c>
      <c r="F186" s="12"/>
      <c r="G186" s="10" t="str">
        <f>IF(C186="","",IFERROR(VLOOKUP(C186,'品目マスタ'!$A:$E,4,FALSE),""))</f>
        <v/>
      </c>
      <c r="H186" s="12" t="str">
        <f>IF(C186="","",IFERROR(VLOOKUP(C186,'品目マスタ'!$A:$E,5,FALSE),0))</f>
        <v/>
      </c>
      <c r="I186" s="13"/>
      <c r="J186" s="12" t="str">
        <f t="shared" si="1"/>
        <v/>
      </c>
      <c r="K186" s="11"/>
      <c r="L186" s="12" t="str">
        <f>IF(A186="","",SUMIFS('納品確認'!$F:$F,'納品確認'!$C:$C,A186,'納品確認'!$D:$D,C186))</f>
        <v/>
      </c>
      <c r="M186" s="12" t="str">
        <f t="shared" si="2"/>
        <v/>
      </c>
    </row>
    <row r="187" ht="15.75" customHeight="1">
      <c r="A187" s="10"/>
      <c r="B187" s="10"/>
      <c r="C187" s="10"/>
      <c r="D187" s="10" t="str">
        <f>IF(C187="","",IFERROR(VLOOKUP(C187,'品目マスタ'!$A:$B,2,FALSE),"未登録"))</f>
        <v/>
      </c>
      <c r="E187" s="10" t="str">
        <f>IF(C187="","",IFERROR(VLOOKUP(C187,'品目マスタ'!$A:$C,3,FALSE),""))</f>
        <v/>
      </c>
      <c r="F187" s="12"/>
      <c r="G187" s="10" t="str">
        <f>IF(C187="","",IFERROR(VLOOKUP(C187,'品目マスタ'!$A:$E,4,FALSE),""))</f>
        <v/>
      </c>
      <c r="H187" s="12" t="str">
        <f>IF(C187="","",IFERROR(VLOOKUP(C187,'品目マスタ'!$A:$E,5,FALSE),0))</f>
        <v/>
      </c>
      <c r="I187" s="13"/>
      <c r="J187" s="12" t="str">
        <f t="shared" si="1"/>
        <v/>
      </c>
      <c r="K187" s="11"/>
      <c r="L187" s="12" t="str">
        <f>IF(A187="","",SUMIFS('納品確認'!$F:$F,'納品確認'!$C:$C,A187,'納品確認'!$D:$D,C187))</f>
        <v/>
      </c>
      <c r="M187" s="12" t="str">
        <f t="shared" si="2"/>
        <v/>
      </c>
    </row>
    <row r="188" ht="15.75" customHeight="1">
      <c r="A188" s="10"/>
      <c r="B188" s="10"/>
      <c r="C188" s="10"/>
      <c r="D188" s="10" t="str">
        <f>IF(C188="","",IFERROR(VLOOKUP(C188,'品目マスタ'!$A:$B,2,FALSE),"未登録"))</f>
        <v/>
      </c>
      <c r="E188" s="10" t="str">
        <f>IF(C188="","",IFERROR(VLOOKUP(C188,'品目マスタ'!$A:$C,3,FALSE),""))</f>
        <v/>
      </c>
      <c r="F188" s="12"/>
      <c r="G188" s="10" t="str">
        <f>IF(C188="","",IFERROR(VLOOKUP(C188,'品目マスタ'!$A:$E,4,FALSE),""))</f>
        <v/>
      </c>
      <c r="H188" s="12" t="str">
        <f>IF(C188="","",IFERROR(VLOOKUP(C188,'品目マスタ'!$A:$E,5,FALSE),0))</f>
        <v/>
      </c>
      <c r="I188" s="13"/>
      <c r="J188" s="12" t="str">
        <f t="shared" si="1"/>
        <v/>
      </c>
      <c r="K188" s="11"/>
      <c r="L188" s="12" t="str">
        <f>IF(A188="","",SUMIFS('納品確認'!$F:$F,'納品確認'!$C:$C,A188,'納品確認'!$D:$D,C188))</f>
        <v/>
      </c>
      <c r="M188" s="12" t="str">
        <f t="shared" si="2"/>
        <v/>
      </c>
    </row>
    <row r="189" ht="15.75" customHeight="1">
      <c r="A189" s="10"/>
      <c r="B189" s="10"/>
      <c r="C189" s="10"/>
      <c r="D189" s="10" t="str">
        <f>IF(C189="","",IFERROR(VLOOKUP(C189,'品目マスタ'!$A:$B,2,FALSE),"未登録"))</f>
        <v/>
      </c>
      <c r="E189" s="10" t="str">
        <f>IF(C189="","",IFERROR(VLOOKUP(C189,'品目マスタ'!$A:$C,3,FALSE),""))</f>
        <v/>
      </c>
      <c r="F189" s="12"/>
      <c r="G189" s="10" t="str">
        <f>IF(C189="","",IFERROR(VLOOKUP(C189,'品目マスタ'!$A:$E,4,FALSE),""))</f>
        <v/>
      </c>
      <c r="H189" s="12" t="str">
        <f>IF(C189="","",IFERROR(VLOOKUP(C189,'品目マスタ'!$A:$E,5,FALSE),0))</f>
        <v/>
      </c>
      <c r="I189" s="13"/>
      <c r="J189" s="12" t="str">
        <f t="shared" si="1"/>
        <v/>
      </c>
      <c r="K189" s="11"/>
      <c r="L189" s="12" t="str">
        <f>IF(A189="","",SUMIFS('納品確認'!$F:$F,'納品確認'!$C:$C,A189,'納品確認'!$D:$D,C189))</f>
        <v/>
      </c>
      <c r="M189" s="12" t="str">
        <f t="shared" si="2"/>
        <v/>
      </c>
    </row>
    <row r="190" ht="15.75" customHeight="1">
      <c r="A190" s="10"/>
      <c r="B190" s="10"/>
      <c r="C190" s="10"/>
      <c r="D190" s="10" t="str">
        <f>IF(C190="","",IFERROR(VLOOKUP(C190,'品目マスタ'!$A:$B,2,FALSE),"未登録"))</f>
        <v/>
      </c>
      <c r="E190" s="10" t="str">
        <f>IF(C190="","",IFERROR(VLOOKUP(C190,'品目マスタ'!$A:$C,3,FALSE),""))</f>
        <v/>
      </c>
      <c r="F190" s="12"/>
      <c r="G190" s="10" t="str">
        <f>IF(C190="","",IFERROR(VLOOKUP(C190,'品目マスタ'!$A:$E,4,FALSE),""))</f>
        <v/>
      </c>
      <c r="H190" s="12" t="str">
        <f>IF(C190="","",IFERROR(VLOOKUP(C190,'品目マスタ'!$A:$E,5,FALSE),0))</f>
        <v/>
      </c>
      <c r="I190" s="13"/>
      <c r="J190" s="12" t="str">
        <f t="shared" si="1"/>
        <v/>
      </c>
      <c r="K190" s="11"/>
      <c r="L190" s="12" t="str">
        <f>IF(A190="","",SUMIFS('納品確認'!$F:$F,'納品確認'!$C:$C,A190,'納品確認'!$D:$D,C190))</f>
        <v/>
      </c>
      <c r="M190" s="12" t="str">
        <f t="shared" si="2"/>
        <v/>
      </c>
    </row>
    <row r="191" ht="15.75" customHeight="1">
      <c r="A191" s="10"/>
      <c r="B191" s="10"/>
      <c r="C191" s="10"/>
      <c r="D191" s="10" t="str">
        <f>IF(C191="","",IFERROR(VLOOKUP(C191,'品目マスタ'!$A:$B,2,FALSE),"未登録"))</f>
        <v/>
      </c>
      <c r="E191" s="10" t="str">
        <f>IF(C191="","",IFERROR(VLOOKUP(C191,'品目マスタ'!$A:$C,3,FALSE),""))</f>
        <v/>
      </c>
      <c r="F191" s="12"/>
      <c r="G191" s="10" t="str">
        <f>IF(C191="","",IFERROR(VLOOKUP(C191,'品目マスタ'!$A:$E,4,FALSE),""))</f>
        <v/>
      </c>
      <c r="H191" s="12" t="str">
        <f>IF(C191="","",IFERROR(VLOOKUP(C191,'品目マスタ'!$A:$E,5,FALSE),0))</f>
        <v/>
      </c>
      <c r="I191" s="13"/>
      <c r="J191" s="12" t="str">
        <f t="shared" si="1"/>
        <v/>
      </c>
      <c r="K191" s="11"/>
      <c r="L191" s="12" t="str">
        <f>IF(A191="","",SUMIFS('納品確認'!$F:$F,'納品確認'!$C:$C,A191,'納品確認'!$D:$D,C191))</f>
        <v/>
      </c>
      <c r="M191" s="12" t="str">
        <f t="shared" si="2"/>
        <v/>
      </c>
    </row>
    <row r="192" ht="15.75" customHeight="1">
      <c r="A192" s="10"/>
      <c r="B192" s="10"/>
      <c r="C192" s="10"/>
      <c r="D192" s="10" t="str">
        <f>IF(C192="","",IFERROR(VLOOKUP(C192,'品目マスタ'!$A:$B,2,FALSE),"未登録"))</f>
        <v/>
      </c>
      <c r="E192" s="10" t="str">
        <f>IF(C192="","",IFERROR(VLOOKUP(C192,'品目マスタ'!$A:$C,3,FALSE),""))</f>
        <v/>
      </c>
      <c r="F192" s="12"/>
      <c r="G192" s="10" t="str">
        <f>IF(C192="","",IFERROR(VLOOKUP(C192,'品目マスタ'!$A:$E,4,FALSE),""))</f>
        <v/>
      </c>
      <c r="H192" s="12" t="str">
        <f>IF(C192="","",IFERROR(VLOOKUP(C192,'品目マスタ'!$A:$E,5,FALSE),0))</f>
        <v/>
      </c>
      <c r="I192" s="13"/>
      <c r="J192" s="12" t="str">
        <f t="shared" si="1"/>
        <v/>
      </c>
      <c r="K192" s="11"/>
      <c r="L192" s="12" t="str">
        <f>IF(A192="","",SUMIFS('納品確認'!$F:$F,'納品確認'!$C:$C,A192,'納品確認'!$D:$D,C192))</f>
        <v/>
      </c>
      <c r="M192" s="12" t="str">
        <f t="shared" si="2"/>
        <v/>
      </c>
    </row>
    <row r="193" ht="15.75" customHeight="1">
      <c r="A193" s="10"/>
      <c r="B193" s="10"/>
      <c r="C193" s="10"/>
      <c r="D193" s="10" t="str">
        <f>IF(C193="","",IFERROR(VLOOKUP(C193,'品目マスタ'!$A:$B,2,FALSE),"未登録"))</f>
        <v/>
      </c>
      <c r="E193" s="10" t="str">
        <f>IF(C193="","",IFERROR(VLOOKUP(C193,'品目マスタ'!$A:$C,3,FALSE),""))</f>
        <v/>
      </c>
      <c r="F193" s="12"/>
      <c r="G193" s="10" t="str">
        <f>IF(C193="","",IFERROR(VLOOKUP(C193,'品目マスタ'!$A:$E,4,FALSE),""))</f>
        <v/>
      </c>
      <c r="H193" s="12" t="str">
        <f>IF(C193="","",IFERROR(VLOOKUP(C193,'品目マスタ'!$A:$E,5,FALSE),0))</f>
        <v/>
      </c>
      <c r="I193" s="13"/>
      <c r="J193" s="12" t="str">
        <f t="shared" si="1"/>
        <v/>
      </c>
      <c r="K193" s="11"/>
      <c r="L193" s="12" t="str">
        <f>IF(A193="","",SUMIFS('納品確認'!$F:$F,'納品確認'!$C:$C,A193,'納品確認'!$D:$D,C193))</f>
        <v/>
      </c>
      <c r="M193" s="12" t="str">
        <f t="shared" si="2"/>
        <v/>
      </c>
    </row>
    <row r="194" ht="15.75" customHeight="1">
      <c r="A194" s="10"/>
      <c r="B194" s="10"/>
      <c r="C194" s="10"/>
      <c r="D194" s="10" t="str">
        <f>IF(C194="","",IFERROR(VLOOKUP(C194,'品目マスタ'!$A:$B,2,FALSE),"未登録"))</f>
        <v/>
      </c>
      <c r="E194" s="10" t="str">
        <f>IF(C194="","",IFERROR(VLOOKUP(C194,'品目マスタ'!$A:$C,3,FALSE),""))</f>
        <v/>
      </c>
      <c r="F194" s="12"/>
      <c r="G194" s="10" t="str">
        <f>IF(C194="","",IFERROR(VLOOKUP(C194,'品目マスタ'!$A:$E,4,FALSE),""))</f>
        <v/>
      </c>
      <c r="H194" s="12" t="str">
        <f>IF(C194="","",IFERROR(VLOOKUP(C194,'品目マスタ'!$A:$E,5,FALSE),0))</f>
        <v/>
      </c>
      <c r="I194" s="13"/>
      <c r="J194" s="12" t="str">
        <f t="shared" si="1"/>
        <v/>
      </c>
      <c r="K194" s="11"/>
      <c r="L194" s="12" t="str">
        <f>IF(A194="","",SUMIFS('納品確認'!$F:$F,'納品確認'!$C:$C,A194,'納品確認'!$D:$D,C194))</f>
        <v/>
      </c>
      <c r="M194" s="12" t="str">
        <f t="shared" si="2"/>
        <v/>
      </c>
    </row>
    <row r="195" ht="15.75" customHeight="1">
      <c r="A195" s="10"/>
      <c r="B195" s="10"/>
      <c r="C195" s="10"/>
      <c r="D195" s="10" t="str">
        <f>IF(C195="","",IFERROR(VLOOKUP(C195,'品目マスタ'!$A:$B,2,FALSE),"未登録"))</f>
        <v/>
      </c>
      <c r="E195" s="10" t="str">
        <f>IF(C195="","",IFERROR(VLOOKUP(C195,'品目マスタ'!$A:$C,3,FALSE),""))</f>
        <v/>
      </c>
      <c r="F195" s="12"/>
      <c r="G195" s="10" t="str">
        <f>IF(C195="","",IFERROR(VLOOKUP(C195,'品目マスタ'!$A:$E,4,FALSE),""))</f>
        <v/>
      </c>
      <c r="H195" s="12" t="str">
        <f>IF(C195="","",IFERROR(VLOOKUP(C195,'品目マスタ'!$A:$E,5,FALSE),0))</f>
        <v/>
      </c>
      <c r="I195" s="13"/>
      <c r="J195" s="12" t="str">
        <f t="shared" si="1"/>
        <v/>
      </c>
      <c r="K195" s="11"/>
      <c r="L195" s="12" t="str">
        <f>IF(A195="","",SUMIFS('納品確認'!$F:$F,'納品確認'!$C:$C,A195,'納品確認'!$D:$D,C195))</f>
        <v/>
      </c>
      <c r="M195" s="12" t="str">
        <f t="shared" si="2"/>
        <v/>
      </c>
    </row>
    <row r="196" ht="15.75" customHeight="1">
      <c r="A196" s="10"/>
      <c r="B196" s="10"/>
      <c r="C196" s="10"/>
      <c r="D196" s="10" t="str">
        <f>IF(C196="","",IFERROR(VLOOKUP(C196,'品目マスタ'!$A:$B,2,FALSE),"未登録"))</f>
        <v/>
      </c>
      <c r="E196" s="10" t="str">
        <f>IF(C196="","",IFERROR(VLOOKUP(C196,'品目マスタ'!$A:$C,3,FALSE),""))</f>
        <v/>
      </c>
      <c r="F196" s="12"/>
      <c r="G196" s="10" t="str">
        <f>IF(C196="","",IFERROR(VLOOKUP(C196,'品目マスタ'!$A:$E,4,FALSE),""))</f>
        <v/>
      </c>
      <c r="H196" s="12" t="str">
        <f>IF(C196="","",IFERROR(VLOOKUP(C196,'品目マスタ'!$A:$E,5,FALSE),0))</f>
        <v/>
      </c>
      <c r="I196" s="13"/>
      <c r="J196" s="12" t="str">
        <f t="shared" si="1"/>
        <v/>
      </c>
      <c r="K196" s="11"/>
      <c r="L196" s="12" t="str">
        <f>IF(A196="","",SUMIFS('納品確認'!$F:$F,'納品確認'!$C:$C,A196,'納品確認'!$D:$D,C196))</f>
        <v/>
      </c>
      <c r="M196" s="12" t="str">
        <f t="shared" si="2"/>
        <v/>
      </c>
    </row>
    <row r="197" ht="15.75" customHeight="1">
      <c r="A197" s="10"/>
      <c r="B197" s="10"/>
      <c r="C197" s="10"/>
      <c r="D197" s="10" t="str">
        <f>IF(C197="","",IFERROR(VLOOKUP(C197,'品目マスタ'!$A:$B,2,FALSE),"未登録"))</f>
        <v/>
      </c>
      <c r="E197" s="10" t="str">
        <f>IF(C197="","",IFERROR(VLOOKUP(C197,'品目マスタ'!$A:$C,3,FALSE),""))</f>
        <v/>
      </c>
      <c r="F197" s="12"/>
      <c r="G197" s="10" t="str">
        <f>IF(C197="","",IFERROR(VLOOKUP(C197,'品目マスタ'!$A:$E,4,FALSE),""))</f>
        <v/>
      </c>
      <c r="H197" s="12" t="str">
        <f>IF(C197="","",IFERROR(VLOOKUP(C197,'品目マスタ'!$A:$E,5,FALSE),0))</f>
        <v/>
      </c>
      <c r="I197" s="13"/>
      <c r="J197" s="12" t="str">
        <f t="shared" si="1"/>
        <v/>
      </c>
      <c r="K197" s="11"/>
      <c r="L197" s="12" t="str">
        <f>IF(A197="","",SUMIFS('納品確認'!$F:$F,'納品確認'!$C:$C,A197,'納品確認'!$D:$D,C197))</f>
        <v/>
      </c>
      <c r="M197" s="12" t="str">
        <f t="shared" si="2"/>
        <v/>
      </c>
    </row>
    <row r="198" ht="15.75" customHeight="1">
      <c r="A198" s="10"/>
      <c r="B198" s="10"/>
      <c r="C198" s="10"/>
      <c r="D198" s="10" t="str">
        <f>IF(C198="","",IFERROR(VLOOKUP(C198,'品目マスタ'!$A:$B,2,FALSE),"未登録"))</f>
        <v/>
      </c>
      <c r="E198" s="10" t="str">
        <f>IF(C198="","",IFERROR(VLOOKUP(C198,'品目マスタ'!$A:$C,3,FALSE),""))</f>
        <v/>
      </c>
      <c r="F198" s="12"/>
      <c r="G198" s="10" t="str">
        <f>IF(C198="","",IFERROR(VLOOKUP(C198,'品目マスタ'!$A:$E,4,FALSE),""))</f>
        <v/>
      </c>
      <c r="H198" s="12" t="str">
        <f>IF(C198="","",IFERROR(VLOOKUP(C198,'品目マスタ'!$A:$E,5,FALSE),0))</f>
        <v/>
      </c>
      <c r="I198" s="13"/>
      <c r="J198" s="12" t="str">
        <f t="shared" si="1"/>
        <v/>
      </c>
      <c r="K198" s="11"/>
      <c r="L198" s="12" t="str">
        <f>IF(A198="","",SUMIFS('納品確認'!$F:$F,'納品確認'!$C:$C,A198,'納品確認'!$D:$D,C198))</f>
        <v/>
      </c>
      <c r="M198" s="12" t="str">
        <f t="shared" si="2"/>
        <v/>
      </c>
    </row>
    <row r="199" ht="15.75" customHeight="1">
      <c r="A199" s="10"/>
      <c r="B199" s="10"/>
      <c r="C199" s="10"/>
      <c r="D199" s="10" t="str">
        <f>IF(C199="","",IFERROR(VLOOKUP(C199,'品目マスタ'!$A:$B,2,FALSE),"未登録"))</f>
        <v/>
      </c>
      <c r="E199" s="10" t="str">
        <f>IF(C199="","",IFERROR(VLOOKUP(C199,'品目マスタ'!$A:$C,3,FALSE),""))</f>
        <v/>
      </c>
      <c r="F199" s="12"/>
      <c r="G199" s="10" t="str">
        <f>IF(C199="","",IFERROR(VLOOKUP(C199,'品目マスタ'!$A:$E,4,FALSE),""))</f>
        <v/>
      </c>
      <c r="H199" s="12" t="str">
        <f>IF(C199="","",IFERROR(VLOOKUP(C199,'品目マスタ'!$A:$E,5,FALSE),0))</f>
        <v/>
      </c>
      <c r="I199" s="13"/>
      <c r="J199" s="12" t="str">
        <f t="shared" si="1"/>
        <v/>
      </c>
      <c r="K199" s="11"/>
      <c r="L199" s="12" t="str">
        <f>IF(A199="","",SUMIFS('納品確認'!$F:$F,'納品確認'!$C:$C,A199,'納品確認'!$D:$D,C199))</f>
        <v/>
      </c>
      <c r="M199" s="12" t="str">
        <f t="shared" si="2"/>
        <v/>
      </c>
    </row>
    <row r="200" ht="15.75" customHeight="1">
      <c r="A200" s="10"/>
      <c r="B200" s="10"/>
      <c r="C200" s="10"/>
      <c r="D200" s="10" t="str">
        <f>IF(C200="","",IFERROR(VLOOKUP(C200,'品目マスタ'!$A:$B,2,FALSE),"未登録"))</f>
        <v/>
      </c>
      <c r="E200" s="10" t="str">
        <f>IF(C200="","",IFERROR(VLOOKUP(C200,'品目マスタ'!$A:$C,3,FALSE),""))</f>
        <v/>
      </c>
      <c r="F200" s="12"/>
      <c r="G200" s="10" t="str">
        <f>IF(C200="","",IFERROR(VLOOKUP(C200,'品目マスタ'!$A:$E,4,FALSE),""))</f>
        <v/>
      </c>
      <c r="H200" s="12" t="str">
        <f>IF(C200="","",IFERROR(VLOOKUP(C200,'品目マスタ'!$A:$E,5,FALSE),0))</f>
        <v/>
      </c>
      <c r="I200" s="13"/>
      <c r="J200" s="12" t="str">
        <f t="shared" si="1"/>
        <v/>
      </c>
      <c r="K200" s="11"/>
      <c r="L200" s="12" t="str">
        <f>IF(A200="","",SUMIFS('納品確認'!$F:$F,'納品確認'!$C:$C,A200,'納品確認'!$D:$D,C200))</f>
        <v/>
      </c>
      <c r="M200" s="12" t="str">
        <f t="shared" si="2"/>
        <v/>
      </c>
    </row>
    <row r="201" ht="15.75" customHeight="1">
      <c r="A201" s="10"/>
      <c r="B201" s="10"/>
      <c r="C201" s="10"/>
      <c r="D201" s="10" t="str">
        <f>IF(C201="","",IFERROR(VLOOKUP(C201,'品目マスタ'!$A:$B,2,FALSE),"未登録"))</f>
        <v/>
      </c>
      <c r="E201" s="10" t="str">
        <f>IF(C201="","",IFERROR(VLOOKUP(C201,'品目マスタ'!$A:$C,3,FALSE),""))</f>
        <v/>
      </c>
      <c r="F201" s="12"/>
      <c r="G201" s="10" t="str">
        <f>IF(C201="","",IFERROR(VLOOKUP(C201,'品目マスタ'!$A:$E,4,FALSE),""))</f>
        <v/>
      </c>
      <c r="H201" s="12" t="str">
        <f>IF(C201="","",IFERROR(VLOOKUP(C201,'品目マスタ'!$A:$E,5,FALSE),0))</f>
        <v/>
      </c>
      <c r="I201" s="13"/>
      <c r="J201" s="12" t="str">
        <f t="shared" si="1"/>
        <v/>
      </c>
      <c r="K201" s="11"/>
      <c r="L201" s="12" t="str">
        <f>IF(A201="","",SUMIFS('納品確認'!$F:$F,'納品確認'!$C:$C,A201,'納品確認'!$D:$D,C201))</f>
        <v/>
      </c>
      <c r="M201" s="12" t="str">
        <f t="shared" si="2"/>
        <v/>
      </c>
    </row>
    <row r="202" ht="15.75" customHeight="1">
      <c r="A202" s="10"/>
      <c r="B202" s="10"/>
      <c r="C202" s="10"/>
      <c r="D202" s="10" t="str">
        <f>IF(C202="","",IFERROR(VLOOKUP(C202,'品目マスタ'!$A:$B,2,FALSE),"未登録"))</f>
        <v/>
      </c>
      <c r="E202" s="10" t="str">
        <f>IF(C202="","",IFERROR(VLOOKUP(C202,'品目マスタ'!$A:$C,3,FALSE),""))</f>
        <v/>
      </c>
      <c r="F202" s="12"/>
      <c r="G202" s="10" t="str">
        <f>IF(C202="","",IFERROR(VLOOKUP(C202,'品目マスタ'!$A:$E,4,FALSE),""))</f>
        <v/>
      </c>
      <c r="H202" s="12" t="str">
        <f>IF(C202="","",IFERROR(VLOOKUP(C202,'品目マスタ'!$A:$E,5,FALSE),0))</f>
        <v/>
      </c>
      <c r="I202" s="13"/>
      <c r="J202" s="12" t="str">
        <f t="shared" si="1"/>
        <v/>
      </c>
      <c r="K202" s="11"/>
      <c r="L202" s="12" t="str">
        <f>IF(A202="","",SUMIFS('納品確認'!$F:$F,'納品確認'!$C:$C,A202,'納品確認'!$D:$D,C202))</f>
        <v/>
      </c>
      <c r="M202" s="12" t="str">
        <f t="shared" si="2"/>
        <v/>
      </c>
    </row>
    <row r="203" ht="15.75" customHeight="1">
      <c r="A203" s="10"/>
      <c r="B203" s="10"/>
      <c r="C203" s="10"/>
      <c r="D203" s="10" t="str">
        <f>IF(C203="","",IFERROR(VLOOKUP(C203,'品目マスタ'!$A:$B,2,FALSE),"未登録"))</f>
        <v/>
      </c>
      <c r="E203" s="10" t="str">
        <f>IF(C203="","",IFERROR(VLOOKUP(C203,'品目マスタ'!$A:$C,3,FALSE),""))</f>
        <v/>
      </c>
      <c r="F203" s="12"/>
      <c r="G203" s="10" t="str">
        <f>IF(C203="","",IFERROR(VLOOKUP(C203,'品目マスタ'!$A:$E,4,FALSE),""))</f>
        <v/>
      </c>
      <c r="H203" s="12" t="str">
        <f>IF(C203="","",IFERROR(VLOOKUP(C203,'品目マスタ'!$A:$E,5,FALSE),0))</f>
        <v/>
      </c>
      <c r="I203" s="13"/>
      <c r="J203" s="12" t="str">
        <f t="shared" si="1"/>
        <v/>
      </c>
      <c r="K203" s="11"/>
      <c r="L203" s="12" t="str">
        <f>IF(A203="","",SUMIFS('納品確認'!$F:$F,'納品確認'!$C:$C,A203,'納品確認'!$D:$D,C203))</f>
        <v/>
      </c>
      <c r="M203" s="12" t="str">
        <f t="shared" si="2"/>
        <v/>
      </c>
    </row>
    <row r="204" ht="15.75" customHeight="1">
      <c r="A204" s="10"/>
      <c r="B204" s="10"/>
      <c r="C204" s="10"/>
      <c r="D204" s="10" t="str">
        <f>IF(C204="","",IFERROR(VLOOKUP(C204,'品目マスタ'!$A:$B,2,FALSE),"未登録"))</f>
        <v/>
      </c>
      <c r="E204" s="10" t="str">
        <f>IF(C204="","",IFERROR(VLOOKUP(C204,'品目マスタ'!$A:$C,3,FALSE),""))</f>
        <v/>
      </c>
      <c r="F204" s="12"/>
      <c r="G204" s="10" t="str">
        <f>IF(C204="","",IFERROR(VLOOKUP(C204,'品目マスタ'!$A:$E,4,FALSE),""))</f>
        <v/>
      </c>
      <c r="H204" s="12" t="str">
        <f>IF(C204="","",IFERROR(VLOOKUP(C204,'品目マスタ'!$A:$E,5,FALSE),0))</f>
        <v/>
      </c>
      <c r="I204" s="13"/>
      <c r="J204" s="12" t="str">
        <f t="shared" si="1"/>
        <v/>
      </c>
      <c r="K204" s="11"/>
      <c r="L204" s="12" t="str">
        <f>IF(A204="","",SUMIFS('納品確認'!$F:$F,'納品確認'!$C:$C,A204,'納品確認'!$D:$D,C204))</f>
        <v/>
      </c>
      <c r="M204" s="12" t="str">
        <f t="shared" si="2"/>
        <v/>
      </c>
    </row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M1"/>
    <mergeCell ref="A2:M2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" width="13.0"/>
    <col customWidth="1" min="3" max="3" width="15.25"/>
    <col customWidth="1" min="4" max="4" width="12.38"/>
    <col customWidth="1" min="5" max="5" width="23.63"/>
    <col customWidth="1" min="6" max="6" width="10.38"/>
    <col customWidth="1" min="7" max="7" width="8.13"/>
    <col customWidth="1" min="8" max="8" width="11.0"/>
    <col customWidth="1" min="9" max="9" width="12.38"/>
    <col customWidth="1" min="10" max="10" width="13.63"/>
    <col customWidth="1" min="11" max="11" width="30.75"/>
    <col customWidth="1" min="12" max="26" width="8.63"/>
  </cols>
  <sheetData>
    <row r="1" ht="22.5" customHeight="1">
      <c r="A1" s="1" t="s">
        <v>107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25.5" customHeight="1">
      <c r="A2" s="4" t="s">
        <v>108</v>
      </c>
      <c r="B2" s="2"/>
      <c r="C2" s="2"/>
      <c r="D2" s="2"/>
      <c r="E2" s="2"/>
      <c r="F2" s="2"/>
      <c r="G2" s="2"/>
      <c r="H2" s="2"/>
      <c r="I2" s="2"/>
      <c r="J2" s="2"/>
      <c r="K2" s="3"/>
    </row>
    <row r="4" ht="25.5" customHeight="1">
      <c r="A4" s="7" t="s">
        <v>109</v>
      </c>
      <c r="B4" s="7" t="s">
        <v>110</v>
      </c>
      <c r="C4" s="7" t="s">
        <v>32</v>
      </c>
      <c r="D4" s="7" t="s">
        <v>89</v>
      </c>
      <c r="E4" s="7" t="s">
        <v>90</v>
      </c>
      <c r="F4" s="7" t="s">
        <v>92</v>
      </c>
      <c r="G4" s="7" t="s">
        <v>93</v>
      </c>
      <c r="H4" s="7" t="s">
        <v>94</v>
      </c>
      <c r="I4" s="7" t="s">
        <v>111</v>
      </c>
      <c r="J4" s="7" t="s">
        <v>96</v>
      </c>
      <c r="K4" s="7" t="s">
        <v>47</v>
      </c>
    </row>
    <row r="5">
      <c r="A5" s="11">
        <v>46128.0</v>
      </c>
      <c r="B5" s="10" t="s">
        <v>112</v>
      </c>
      <c r="C5" s="10" t="s">
        <v>82</v>
      </c>
      <c r="D5" s="10" t="s">
        <v>99</v>
      </c>
      <c r="E5" s="10" t="str">
        <f>IF(D5="","",IFERROR(VLOOKUP(D5,'品目マスタ'!$A:$B,2,FALSE),"未登録"))</f>
        <v>標準ボルト M6</v>
      </c>
      <c r="F5" s="12">
        <v>1200.0</v>
      </c>
      <c r="G5" s="10" t="str">
        <f>IF(D5="","",IFERROR(VLOOKUP(D5,'品目マスタ'!$A:$E,4,FALSE),""))</f>
        <v>個</v>
      </c>
      <c r="H5" s="12">
        <f>IF(D5="","",IFERROR(VLOOKUP(D5,'品目マスタ'!$A:$E,5,FALSE),0))</f>
        <v>18</v>
      </c>
      <c r="I5" s="12" t="s">
        <v>113</v>
      </c>
      <c r="J5" s="12">
        <f t="shared" ref="J5:J204" si="1">IF(F5="","",F5*H5)</f>
        <v>21600</v>
      </c>
      <c r="K5" s="10" t="s">
        <v>114</v>
      </c>
    </row>
    <row r="6">
      <c r="A6" s="11">
        <v>46130.0</v>
      </c>
      <c r="B6" s="10" t="s">
        <v>115</v>
      </c>
      <c r="C6" s="10" t="s">
        <v>82</v>
      </c>
      <c r="D6" s="10" t="s">
        <v>100</v>
      </c>
      <c r="E6" s="10" t="str">
        <f>IF(D6="","",IFERROR(VLOOKUP(D6,'品目マスタ'!$A:$B,2,FALSE),"未登録"))</f>
        <v>樹脂ケース A</v>
      </c>
      <c r="F6" s="12">
        <v>260.0</v>
      </c>
      <c r="G6" s="10" t="str">
        <f>IF(D6="","",IFERROR(VLOOKUP(D6,'品目マスタ'!$A:$E,4,FALSE),""))</f>
        <v>個</v>
      </c>
      <c r="H6" s="12">
        <f>IF(D6="","",IFERROR(VLOOKUP(D6,'品目マスタ'!$A:$E,5,FALSE),0))</f>
        <v>240</v>
      </c>
      <c r="I6" s="12" t="s">
        <v>113</v>
      </c>
      <c r="J6" s="12">
        <f t="shared" si="1"/>
        <v>62400</v>
      </c>
      <c r="K6" s="10" t="s">
        <v>114</v>
      </c>
    </row>
    <row r="7">
      <c r="A7" s="11">
        <v>46131.0</v>
      </c>
      <c r="B7" s="10" t="s">
        <v>116</v>
      </c>
      <c r="C7" s="10" t="s">
        <v>56</v>
      </c>
      <c r="D7" s="10" t="s">
        <v>101</v>
      </c>
      <c r="E7" s="10" t="str">
        <f>IF(D7="","",IFERROR(VLOOKUP(D7,'品目マスタ'!$A:$B,2,FALSE),"未登録"))</f>
        <v>梱包箱 S</v>
      </c>
      <c r="F7" s="12">
        <v>600.0</v>
      </c>
      <c r="G7" s="10" t="str">
        <f>IF(D7="","",IFERROR(VLOOKUP(D7,'品目マスタ'!$A:$E,4,FALSE),""))</f>
        <v>枚</v>
      </c>
      <c r="H7" s="12">
        <f>IF(D7="","",IFERROR(VLOOKUP(D7,'品目マスタ'!$A:$E,5,FALSE),0))</f>
        <v>62</v>
      </c>
      <c r="I7" s="12" t="s">
        <v>113</v>
      </c>
      <c r="J7" s="12">
        <f t="shared" si="1"/>
        <v>37200</v>
      </c>
      <c r="K7" s="10" t="s">
        <v>117</v>
      </c>
    </row>
    <row r="8">
      <c r="A8" s="11">
        <v>46131.0</v>
      </c>
      <c r="B8" s="10" t="s">
        <v>118</v>
      </c>
      <c r="C8" s="10" t="s">
        <v>56</v>
      </c>
      <c r="D8" s="10" t="s">
        <v>102</v>
      </c>
      <c r="E8" s="10" t="str">
        <f>IF(D8="","",IFERROR(VLOOKUP(D8,'品目マスタ'!$A:$B,2,FALSE),"未登録"))</f>
        <v>ラベルシール</v>
      </c>
      <c r="F8" s="12">
        <v>1200.0</v>
      </c>
      <c r="G8" s="10" t="str">
        <f>IF(D8="","",IFERROR(VLOOKUP(D8,'品目マスタ'!$A:$E,4,FALSE),""))</f>
        <v>枚</v>
      </c>
      <c r="H8" s="12">
        <f>IF(D8="","",IFERROR(VLOOKUP(D8,'品目マスタ'!$A:$E,5,FALSE),0))</f>
        <v>8</v>
      </c>
      <c r="I8" s="12" t="s">
        <v>113</v>
      </c>
      <c r="J8" s="12">
        <f t="shared" si="1"/>
        <v>9600</v>
      </c>
      <c r="K8" s="10" t="s">
        <v>117</v>
      </c>
    </row>
    <row r="9">
      <c r="A9" s="11"/>
      <c r="B9" s="10"/>
      <c r="C9" s="10"/>
      <c r="D9" s="10"/>
      <c r="E9" s="10" t="str">
        <f>IF(D9="","",IFERROR(VLOOKUP(D9,'品目マスタ'!$A:$B,2,FALSE),"未登録"))</f>
        <v/>
      </c>
      <c r="F9" s="12"/>
      <c r="G9" s="10" t="str">
        <f>IF(D9="","",IFERROR(VLOOKUP(D9,'品目マスタ'!$A:$E,4,FALSE),""))</f>
        <v/>
      </c>
      <c r="H9" s="12" t="str">
        <f>IF(D9="","",IFERROR(VLOOKUP(D9,'品目マスタ'!$A:$E,5,FALSE),0))</f>
        <v/>
      </c>
      <c r="I9" s="12"/>
      <c r="J9" s="12" t="str">
        <f t="shared" si="1"/>
        <v/>
      </c>
      <c r="K9" s="10"/>
    </row>
    <row r="10">
      <c r="A10" s="11"/>
      <c r="B10" s="10"/>
      <c r="C10" s="10"/>
      <c r="D10" s="10"/>
      <c r="E10" s="10" t="str">
        <f>IF(D10="","",IFERROR(VLOOKUP(D10,'品目マスタ'!$A:$B,2,FALSE),"未登録"))</f>
        <v/>
      </c>
      <c r="F10" s="12"/>
      <c r="G10" s="10" t="str">
        <f>IF(D10="","",IFERROR(VLOOKUP(D10,'品目マスタ'!$A:$E,4,FALSE),""))</f>
        <v/>
      </c>
      <c r="H10" s="12" t="str">
        <f>IF(D10="","",IFERROR(VLOOKUP(D10,'品目マスタ'!$A:$E,5,FALSE),0))</f>
        <v/>
      </c>
      <c r="I10" s="12"/>
      <c r="J10" s="12" t="str">
        <f t="shared" si="1"/>
        <v/>
      </c>
      <c r="K10" s="10"/>
    </row>
    <row r="11">
      <c r="A11" s="11"/>
      <c r="B11" s="10"/>
      <c r="C11" s="10"/>
      <c r="D11" s="10"/>
      <c r="E11" s="10" t="str">
        <f>IF(D11="","",IFERROR(VLOOKUP(D11,'品目マスタ'!$A:$B,2,FALSE),"未登録"))</f>
        <v/>
      </c>
      <c r="F11" s="12"/>
      <c r="G11" s="10" t="str">
        <f>IF(D11="","",IFERROR(VLOOKUP(D11,'品目マスタ'!$A:$E,4,FALSE),""))</f>
        <v/>
      </c>
      <c r="H11" s="12" t="str">
        <f>IF(D11="","",IFERROR(VLOOKUP(D11,'品目マスタ'!$A:$E,5,FALSE),0))</f>
        <v/>
      </c>
      <c r="I11" s="12"/>
      <c r="J11" s="12" t="str">
        <f t="shared" si="1"/>
        <v/>
      </c>
      <c r="K11" s="10"/>
    </row>
    <row r="12">
      <c r="A12" s="11"/>
      <c r="B12" s="10"/>
      <c r="C12" s="10"/>
      <c r="D12" s="10"/>
      <c r="E12" s="10" t="str">
        <f>IF(D12="","",IFERROR(VLOOKUP(D12,'品目マスタ'!$A:$B,2,FALSE),"未登録"))</f>
        <v/>
      </c>
      <c r="F12" s="12"/>
      <c r="G12" s="10" t="str">
        <f>IF(D12="","",IFERROR(VLOOKUP(D12,'品目マスタ'!$A:$E,4,FALSE),""))</f>
        <v/>
      </c>
      <c r="H12" s="12" t="str">
        <f>IF(D12="","",IFERROR(VLOOKUP(D12,'品目マスタ'!$A:$E,5,FALSE),0))</f>
        <v/>
      </c>
      <c r="I12" s="12"/>
      <c r="J12" s="12" t="str">
        <f t="shared" si="1"/>
        <v/>
      </c>
      <c r="K12" s="10"/>
    </row>
    <row r="13">
      <c r="A13" s="11"/>
      <c r="B13" s="10"/>
      <c r="C13" s="10"/>
      <c r="D13" s="10"/>
      <c r="E13" s="10" t="str">
        <f>IF(D13="","",IFERROR(VLOOKUP(D13,'品目マスタ'!$A:$B,2,FALSE),"未登録"))</f>
        <v/>
      </c>
      <c r="F13" s="12"/>
      <c r="G13" s="10" t="str">
        <f>IF(D13="","",IFERROR(VLOOKUP(D13,'品目マスタ'!$A:$E,4,FALSE),""))</f>
        <v/>
      </c>
      <c r="H13" s="12" t="str">
        <f>IF(D13="","",IFERROR(VLOOKUP(D13,'品目マスタ'!$A:$E,5,FALSE),0))</f>
        <v/>
      </c>
      <c r="I13" s="12"/>
      <c r="J13" s="12" t="str">
        <f t="shared" si="1"/>
        <v/>
      </c>
      <c r="K13" s="10"/>
    </row>
    <row r="14">
      <c r="A14" s="11"/>
      <c r="B14" s="10"/>
      <c r="C14" s="10"/>
      <c r="D14" s="10"/>
      <c r="E14" s="10" t="str">
        <f>IF(D14="","",IFERROR(VLOOKUP(D14,'品目マスタ'!$A:$B,2,FALSE),"未登録"))</f>
        <v/>
      </c>
      <c r="F14" s="12"/>
      <c r="G14" s="10" t="str">
        <f>IF(D14="","",IFERROR(VLOOKUP(D14,'品目マスタ'!$A:$E,4,FALSE),""))</f>
        <v/>
      </c>
      <c r="H14" s="12" t="str">
        <f>IF(D14="","",IFERROR(VLOOKUP(D14,'品目マスタ'!$A:$E,5,FALSE),0))</f>
        <v/>
      </c>
      <c r="I14" s="12"/>
      <c r="J14" s="12" t="str">
        <f t="shared" si="1"/>
        <v/>
      </c>
      <c r="K14" s="10"/>
    </row>
    <row r="15">
      <c r="A15" s="11"/>
      <c r="B15" s="10"/>
      <c r="C15" s="10"/>
      <c r="D15" s="10"/>
      <c r="E15" s="10" t="str">
        <f>IF(D15="","",IFERROR(VLOOKUP(D15,'品目マスタ'!$A:$B,2,FALSE),"未登録"))</f>
        <v/>
      </c>
      <c r="F15" s="12"/>
      <c r="G15" s="10" t="str">
        <f>IF(D15="","",IFERROR(VLOOKUP(D15,'品目マスタ'!$A:$E,4,FALSE),""))</f>
        <v/>
      </c>
      <c r="H15" s="12" t="str">
        <f>IF(D15="","",IFERROR(VLOOKUP(D15,'品目マスタ'!$A:$E,5,FALSE),0))</f>
        <v/>
      </c>
      <c r="I15" s="12"/>
      <c r="J15" s="12" t="str">
        <f t="shared" si="1"/>
        <v/>
      </c>
      <c r="K15" s="10"/>
    </row>
    <row r="16">
      <c r="A16" s="11"/>
      <c r="B16" s="10"/>
      <c r="C16" s="10"/>
      <c r="D16" s="10"/>
      <c r="E16" s="10" t="str">
        <f>IF(D16="","",IFERROR(VLOOKUP(D16,'品目マスタ'!$A:$B,2,FALSE),"未登録"))</f>
        <v/>
      </c>
      <c r="F16" s="12"/>
      <c r="G16" s="10" t="str">
        <f>IF(D16="","",IFERROR(VLOOKUP(D16,'品目マスタ'!$A:$E,4,FALSE),""))</f>
        <v/>
      </c>
      <c r="H16" s="12" t="str">
        <f>IF(D16="","",IFERROR(VLOOKUP(D16,'品目マスタ'!$A:$E,5,FALSE),0))</f>
        <v/>
      </c>
      <c r="I16" s="12"/>
      <c r="J16" s="12" t="str">
        <f t="shared" si="1"/>
        <v/>
      </c>
      <c r="K16" s="10"/>
    </row>
    <row r="17">
      <c r="A17" s="11"/>
      <c r="B17" s="10"/>
      <c r="C17" s="10"/>
      <c r="D17" s="10"/>
      <c r="E17" s="10" t="str">
        <f>IF(D17="","",IFERROR(VLOOKUP(D17,'品目マスタ'!$A:$B,2,FALSE),"未登録"))</f>
        <v/>
      </c>
      <c r="F17" s="12"/>
      <c r="G17" s="10" t="str">
        <f>IF(D17="","",IFERROR(VLOOKUP(D17,'品目マスタ'!$A:$E,4,FALSE),""))</f>
        <v/>
      </c>
      <c r="H17" s="12" t="str">
        <f>IF(D17="","",IFERROR(VLOOKUP(D17,'品目マスタ'!$A:$E,5,FALSE),0))</f>
        <v/>
      </c>
      <c r="I17" s="12"/>
      <c r="J17" s="12" t="str">
        <f t="shared" si="1"/>
        <v/>
      </c>
      <c r="K17" s="10"/>
    </row>
    <row r="18">
      <c r="A18" s="11"/>
      <c r="B18" s="10"/>
      <c r="C18" s="10"/>
      <c r="D18" s="10"/>
      <c r="E18" s="10" t="str">
        <f>IF(D18="","",IFERROR(VLOOKUP(D18,'品目マスタ'!$A:$B,2,FALSE),"未登録"))</f>
        <v/>
      </c>
      <c r="F18" s="12"/>
      <c r="G18" s="10" t="str">
        <f>IF(D18="","",IFERROR(VLOOKUP(D18,'品目マスタ'!$A:$E,4,FALSE),""))</f>
        <v/>
      </c>
      <c r="H18" s="12" t="str">
        <f>IF(D18="","",IFERROR(VLOOKUP(D18,'品目マスタ'!$A:$E,5,FALSE),0))</f>
        <v/>
      </c>
      <c r="I18" s="12"/>
      <c r="J18" s="12" t="str">
        <f t="shared" si="1"/>
        <v/>
      </c>
      <c r="K18" s="10"/>
    </row>
    <row r="19">
      <c r="A19" s="11"/>
      <c r="B19" s="10"/>
      <c r="C19" s="10"/>
      <c r="D19" s="10"/>
      <c r="E19" s="10" t="str">
        <f>IF(D19="","",IFERROR(VLOOKUP(D19,'品目マスタ'!$A:$B,2,FALSE),"未登録"))</f>
        <v/>
      </c>
      <c r="F19" s="12"/>
      <c r="G19" s="10" t="str">
        <f>IF(D19="","",IFERROR(VLOOKUP(D19,'品目マスタ'!$A:$E,4,FALSE),""))</f>
        <v/>
      </c>
      <c r="H19" s="12" t="str">
        <f>IF(D19="","",IFERROR(VLOOKUP(D19,'品目マスタ'!$A:$E,5,FALSE),0))</f>
        <v/>
      </c>
      <c r="I19" s="12"/>
      <c r="J19" s="12" t="str">
        <f t="shared" si="1"/>
        <v/>
      </c>
      <c r="K19" s="10"/>
    </row>
    <row r="20">
      <c r="A20" s="11"/>
      <c r="B20" s="10"/>
      <c r="C20" s="10"/>
      <c r="D20" s="10"/>
      <c r="E20" s="10" t="str">
        <f>IF(D20="","",IFERROR(VLOOKUP(D20,'品目マスタ'!$A:$B,2,FALSE),"未登録"))</f>
        <v/>
      </c>
      <c r="F20" s="12"/>
      <c r="G20" s="10" t="str">
        <f>IF(D20="","",IFERROR(VLOOKUP(D20,'品目マスタ'!$A:$E,4,FALSE),""))</f>
        <v/>
      </c>
      <c r="H20" s="12" t="str">
        <f>IF(D20="","",IFERROR(VLOOKUP(D20,'品目マスタ'!$A:$E,5,FALSE),0))</f>
        <v/>
      </c>
      <c r="I20" s="12"/>
      <c r="J20" s="12" t="str">
        <f t="shared" si="1"/>
        <v/>
      </c>
      <c r="K20" s="10"/>
    </row>
    <row r="21" ht="15.75" customHeight="1">
      <c r="A21" s="11"/>
      <c r="B21" s="10"/>
      <c r="C21" s="10"/>
      <c r="D21" s="10"/>
      <c r="E21" s="10" t="str">
        <f>IF(D21="","",IFERROR(VLOOKUP(D21,'品目マスタ'!$A:$B,2,FALSE),"未登録"))</f>
        <v/>
      </c>
      <c r="F21" s="12"/>
      <c r="G21" s="10" t="str">
        <f>IF(D21="","",IFERROR(VLOOKUP(D21,'品目マスタ'!$A:$E,4,FALSE),""))</f>
        <v/>
      </c>
      <c r="H21" s="12" t="str">
        <f>IF(D21="","",IFERROR(VLOOKUP(D21,'品目マスタ'!$A:$E,5,FALSE),0))</f>
        <v/>
      </c>
      <c r="I21" s="12"/>
      <c r="J21" s="12" t="str">
        <f t="shared" si="1"/>
        <v/>
      </c>
      <c r="K21" s="10"/>
    </row>
    <row r="22" ht="15.75" customHeight="1">
      <c r="A22" s="11"/>
      <c r="B22" s="10"/>
      <c r="C22" s="10"/>
      <c r="D22" s="10"/>
      <c r="E22" s="10" t="str">
        <f>IF(D22="","",IFERROR(VLOOKUP(D22,'品目マスタ'!$A:$B,2,FALSE),"未登録"))</f>
        <v/>
      </c>
      <c r="F22" s="12"/>
      <c r="G22" s="10" t="str">
        <f>IF(D22="","",IFERROR(VLOOKUP(D22,'品目マスタ'!$A:$E,4,FALSE),""))</f>
        <v/>
      </c>
      <c r="H22" s="12" t="str">
        <f>IF(D22="","",IFERROR(VLOOKUP(D22,'品目マスタ'!$A:$E,5,FALSE),0))</f>
        <v/>
      </c>
      <c r="I22" s="12"/>
      <c r="J22" s="12" t="str">
        <f t="shared" si="1"/>
        <v/>
      </c>
      <c r="K22" s="10"/>
    </row>
    <row r="23" ht="15.75" customHeight="1">
      <c r="A23" s="11"/>
      <c r="B23" s="10"/>
      <c r="C23" s="10"/>
      <c r="D23" s="10"/>
      <c r="E23" s="10" t="str">
        <f>IF(D23="","",IFERROR(VLOOKUP(D23,'品目マスタ'!$A:$B,2,FALSE),"未登録"))</f>
        <v/>
      </c>
      <c r="F23" s="12"/>
      <c r="G23" s="10" t="str">
        <f>IF(D23="","",IFERROR(VLOOKUP(D23,'品目マスタ'!$A:$E,4,FALSE),""))</f>
        <v/>
      </c>
      <c r="H23" s="12" t="str">
        <f>IF(D23="","",IFERROR(VLOOKUP(D23,'品目マスタ'!$A:$E,5,FALSE),0))</f>
        <v/>
      </c>
      <c r="I23" s="12"/>
      <c r="J23" s="12" t="str">
        <f t="shared" si="1"/>
        <v/>
      </c>
      <c r="K23" s="10"/>
    </row>
    <row r="24" ht="15.75" customHeight="1">
      <c r="A24" s="11"/>
      <c r="B24" s="10"/>
      <c r="C24" s="10"/>
      <c r="D24" s="10"/>
      <c r="E24" s="10" t="str">
        <f>IF(D24="","",IFERROR(VLOOKUP(D24,'品目マスタ'!$A:$B,2,FALSE),"未登録"))</f>
        <v/>
      </c>
      <c r="F24" s="12"/>
      <c r="G24" s="10" t="str">
        <f>IF(D24="","",IFERROR(VLOOKUP(D24,'品目マスタ'!$A:$E,4,FALSE),""))</f>
        <v/>
      </c>
      <c r="H24" s="12" t="str">
        <f>IF(D24="","",IFERROR(VLOOKUP(D24,'品目マスタ'!$A:$E,5,FALSE),0))</f>
        <v/>
      </c>
      <c r="I24" s="12"/>
      <c r="J24" s="12" t="str">
        <f t="shared" si="1"/>
        <v/>
      </c>
      <c r="K24" s="10"/>
    </row>
    <row r="25" ht="15.75" customHeight="1">
      <c r="A25" s="11"/>
      <c r="B25" s="10"/>
      <c r="C25" s="10"/>
      <c r="D25" s="10"/>
      <c r="E25" s="10" t="str">
        <f>IF(D25="","",IFERROR(VLOOKUP(D25,'品目マスタ'!$A:$B,2,FALSE),"未登録"))</f>
        <v/>
      </c>
      <c r="F25" s="12"/>
      <c r="G25" s="10" t="str">
        <f>IF(D25="","",IFERROR(VLOOKUP(D25,'品目マスタ'!$A:$E,4,FALSE),""))</f>
        <v/>
      </c>
      <c r="H25" s="12" t="str">
        <f>IF(D25="","",IFERROR(VLOOKUP(D25,'品目マスタ'!$A:$E,5,FALSE),0))</f>
        <v/>
      </c>
      <c r="I25" s="12"/>
      <c r="J25" s="12" t="str">
        <f t="shared" si="1"/>
        <v/>
      </c>
      <c r="K25" s="10"/>
    </row>
    <row r="26" ht="15.75" customHeight="1">
      <c r="A26" s="11"/>
      <c r="B26" s="10"/>
      <c r="C26" s="10"/>
      <c r="D26" s="10"/>
      <c r="E26" s="10" t="str">
        <f>IF(D26="","",IFERROR(VLOOKUP(D26,'品目マスタ'!$A:$B,2,FALSE),"未登録"))</f>
        <v/>
      </c>
      <c r="F26" s="12"/>
      <c r="G26" s="10" t="str">
        <f>IF(D26="","",IFERROR(VLOOKUP(D26,'品目マスタ'!$A:$E,4,FALSE),""))</f>
        <v/>
      </c>
      <c r="H26" s="12" t="str">
        <f>IF(D26="","",IFERROR(VLOOKUP(D26,'品目マスタ'!$A:$E,5,FALSE),0))</f>
        <v/>
      </c>
      <c r="I26" s="12"/>
      <c r="J26" s="12" t="str">
        <f t="shared" si="1"/>
        <v/>
      </c>
      <c r="K26" s="10"/>
    </row>
    <row r="27" ht="15.75" customHeight="1">
      <c r="A27" s="11"/>
      <c r="B27" s="10"/>
      <c r="C27" s="10"/>
      <c r="D27" s="10"/>
      <c r="E27" s="10" t="str">
        <f>IF(D27="","",IFERROR(VLOOKUP(D27,'品目マスタ'!$A:$B,2,FALSE),"未登録"))</f>
        <v/>
      </c>
      <c r="F27" s="12"/>
      <c r="G27" s="10" t="str">
        <f>IF(D27="","",IFERROR(VLOOKUP(D27,'品目マスタ'!$A:$E,4,FALSE),""))</f>
        <v/>
      </c>
      <c r="H27" s="12" t="str">
        <f>IF(D27="","",IFERROR(VLOOKUP(D27,'品目マスタ'!$A:$E,5,FALSE),0))</f>
        <v/>
      </c>
      <c r="I27" s="12"/>
      <c r="J27" s="12" t="str">
        <f t="shared" si="1"/>
        <v/>
      </c>
      <c r="K27" s="10"/>
    </row>
    <row r="28" ht="15.75" customHeight="1">
      <c r="A28" s="11"/>
      <c r="B28" s="10"/>
      <c r="C28" s="10"/>
      <c r="D28" s="10"/>
      <c r="E28" s="10" t="str">
        <f>IF(D28="","",IFERROR(VLOOKUP(D28,'品目マスタ'!$A:$B,2,FALSE),"未登録"))</f>
        <v/>
      </c>
      <c r="F28" s="12"/>
      <c r="G28" s="10" t="str">
        <f>IF(D28="","",IFERROR(VLOOKUP(D28,'品目マスタ'!$A:$E,4,FALSE),""))</f>
        <v/>
      </c>
      <c r="H28" s="12" t="str">
        <f>IF(D28="","",IFERROR(VLOOKUP(D28,'品目マスタ'!$A:$E,5,FALSE),0))</f>
        <v/>
      </c>
      <c r="I28" s="12"/>
      <c r="J28" s="12" t="str">
        <f t="shared" si="1"/>
        <v/>
      </c>
      <c r="K28" s="10"/>
    </row>
    <row r="29" ht="15.75" customHeight="1">
      <c r="A29" s="11"/>
      <c r="B29" s="10"/>
      <c r="C29" s="10"/>
      <c r="D29" s="10"/>
      <c r="E29" s="10" t="str">
        <f>IF(D29="","",IFERROR(VLOOKUP(D29,'品目マスタ'!$A:$B,2,FALSE),"未登録"))</f>
        <v/>
      </c>
      <c r="F29" s="12"/>
      <c r="G29" s="10" t="str">
        <f>IF(D29="","",IFERROR(VLOOKUP(D29,'品目マスタ'!$A:$E,4,FALSE),""))</f>
        <v/>
      </c>
      <c r="H29" s="12" t="str">
        <f>IF(D29="","",IFERROR(VLOOKUP(D29,'品目マスタ'!$A:$E,5,FALSE),0))</f>
        <v/>
      </c>
      <c r="I29" s="12"/>
      <c r="J29" s="12" t="str">
        <f t="shared" si="1"/>
        <v/>
      </c>
      <c r="K29" s="10"/>
    </row>
    <row r="30" ht="15.75" customHeight="1">
      <c r="A30" s="11"/>
      <c r="B30" s="10"/>
      <c r="C30" s="10"/>
      <c r="D30" s="10"/>
      <c r="E30" s="10" t="str">
        <f>IF(D30="","",IFERROR(VLOOKUP(D30,'品目マスタ'!$A:$B,2,FALSE),"未登録"))</f>
        <v/>
      </c>
      <c r="F30" s="12"/>
      <c r="G30" s="10" t="str">
        <f>IF(D30="","",IFERROR(VLOOKUP(D30,'品目マスタ'!$A:$E,4,FALSE),""))</f>
        <v/>
      </c>
      <c r="H30" s="12" t="str">
        <f>IF(D30="","",IFERROR(VLOOKUP(D30,'品目マスタ'!$A:$E,5,FALSE),0))</f>
        <v/>
      </c>
      <c r="I30" s="12"/>
      <c r="J30" s="12" t="str">
        <f t="shared" si="1"/>
        <v/>
      </c>
      <c r="K30" s="10"/>
    </row>
    <row r="31" ht="15.75" customHeight="1">
      <c r="A31" s="11"/>
      <c r="B31" s="10"/>
      <c r="C31" s="10"/>
      <c r="D31" s="10"/>
      <c r="E31" s="10" t="str">
        <f>IF(D31="","",IFERROR(VLOOKUP(D31,'品目マスタ'!$A:$B,2,FALSE),"未登録"))</f>
        <v/>
      </c>
      <c r="F31" s="12"/>
      <c r="G31" s="10" t="str">
        <f>IF(D31="","",IFERROR(VLOOKUP(D31,'品目マスタ'!$A:$E,4,FALSE),""))</f>
        <v/>
      </c>
      <c r="H31" s="12" t="str">
        <f>IF(D31="","",IFERROR(VLOOKUP(D31,'品目マスタ'!$A:$E,5,FALSE),0))</f>
        <v/>
      </c>
      <c r="I31" s="12"/>
      <c r="J31" s="12" t="str">
        <f t="shared" si="1"/>
        <v/>
      </c>
      <c r="K31" s="10"/>
    </row>
    <row r="32" ht="15.75" customHeight="1">
      <c r="A32" s="11"/>
      <c r="B32" s="10"/>
      <c r="C32" s="10"/>
      <c r="D32" s="10"/>
      <c r="E32" s="10" t="str">
        <f>IF(D32="","",IFERROR(VLOOKUP(D32,'品目マスタ'!$A:$B,2,FALSE),"未登録"))</f>
        <v/>
      </c>
      <c r="F32" s="12"/>
      <c r="G32" s="10" t="str">
        <f>IF(D32="","",IFERROR(VLOOKUP(D32,'品目マスタ'!$A:$E,4,FALSE),""))</f>
        <v/>
      </c>
      <c r="H32" s="12" t="str">
        <f>IF(D32="","",IFERROR(VLOOKUP(D32,'品目マスタ'!$A:$E,5,FALSE),0))</f>
        <v/>
      </c>
      <c r="I32" s="12"/>
      <c r="J32" s="12" t="str">
        <f t="shared" si="1"/>
        <v/>
      </c>
      <c r="K32" s="10"/>
    </row>
    <row r="33" ht="15.75" customHeight="1">
      <c r="A33" s="11"/>
      <c r="B33" s="10"/>
      <c r="C33" s="10"/>
      <c r="D33" s="10"/>
      <c r="E33" s="10" t="str">
        <f>IF(D33="","",IFERROR(VLOOKUP(D33,'品目マスタ'!$A:$B,2,FALSE),"未登録"))</f>
        <v/>
      </c>
      <c r="F33" s="12"/>
      <c r="G33" s="10" t="str">
        <f>IF(D33="","",IFERROR(VLOOKUP(D33,'品目マスタ'!$A:$E,4,FALSE),""))</f>
        <v/>
      </c>
      <c r="H33" s="12" t="str">
        <f>IF(D33="","",IFERROR(VLOOKUP(D33,'品目マスタ'!$A:$E,5,FALSE),0))</f>
        <v/>
      </c>
      <c r="I33" s="12"/>
      <c r="J33" s="12" t="str">
        <f t="shared" si="1"/>
        <v/>
      </c>
      <c r="K33" s="10"/>
    </row>
    <row r="34" ht="15.75" customHeight="1">
      <c r="A34" s="11"/>
      <c r="B34" s="10"/>
      <c r="C34" s="10"/>
      <c r="D34" s="10"/>
      <c r="E34" s="10" t="str">
        <f>IF(D34="","",IFERROR(VLOOKUP(D34,'品目マスタ'!$A:$B,2,FALSE),"未登録"))</f>
        <v/>
      </c>
      <c r="F34" s="12"/>
      <c r="G34" s="10" t="str">
        <f>IF(D34="","",IFERROR(VLOOKUP(D34,'品目マスタ'!$A:$E,4,FALSE),""))</f>
        <v/>
      </c>
      <c r="H34" s="12" t="str">
        <f>IF(D34="","",IFERROR(VLOOKUP(D34,'品目マスタ'!$A:$E,5,FALSE),0))</f>
        <v/>
      </c>
      <c r="I34" s="12"/>
      <c r="J34" s="12" t="str">
        <f t="shared" si="1"/>
        <v/>
      </c>
      <c r="K34" s="10"/>
    </row>
    <row r="35" ht="15.75" customHeight="1">
      <c r="A35" s="11"/>
      <c r="B35" s="10"/>
      <c r="C35" s="10"/>
      <c r="D35" s="10"/>
      <c r="E35" s="10" t="str">
        <f>IF(D35="","",IFERROR(VLOOKUP(D35,'品目マスタ'!$A:$B,2,FALSE),"未登録"))</f>
        <v/>
      </c>
      <c r="F35" s="12"/>
      <c r="G35" s="10" t="str">
        <f>IF(D35="","",IFERROR(VLOOKUP(D35,'品目マスタ'!$A:$E,4,FALSE),""))</f>
        <v/>
      </c>
      <c r="H35" s="12" t="str">
        <f>IF(D35="","",IFERROR(VLOOKUP(D35,'品目マスタ'!$A:$E,5,FALSE),0))</f>
        <v/>
      </c>
      <c r="I35" s="12"/>
      <c r="J35" s="12" t="str">
        <f t="shared" si="1"/>
        <v/>
      </c>
      <c r="K35" s="10"/>
    </row>
    <row r="36" ht="15.75" customHeight="1">
      <c r="A36" s="11"/>
      <c r="B36" s="10"/>
      <c r="C36" s="10"/>
      <c r="D36" s="10"/>
      <c r="E36" s="10" t="str">
        <f>IF(D36="","",IFERROR(VLOOKUP(D36,'品目マスタ'!$A:$B,2,FALSE),"未登録"))</f>
        <v/>
      </c>
      <c r="F36" s="12"/>
      <c r="G36" s="10" t="str">
        <f>IF(D36="","",IFERROR(VLOOKUP(D36,'品目マスタ'!$A:$E,4,FALSE),""))</f>
        <v/>
      </c>
      <c r="H36" s="12" t="str">
        <f>IF(D36="","",IFERROR(VLOOKUP(D36,'品目マスタ'!$A:$E,5,FALSE),0))</f>
        <v/>
      </c>
      <c r="I36" s="12"/>
      <c r="J36" s="12" t="str">
        <f t="shared" si="1"/>
        <v/>
      </c>
      <c r="K36" s="10"/>
    </row>
    <row r="37" ht="15.75" customHeight="1">
      <c r="A37" s="11"/>
      <c r="B37" s="10"/>
      <c r="C37" s="10"/>
      <c r="D37" s="10"/>
      <c r="E37" s="10" t="str">
        <f>IF(D37="","",IFERROR(VLOOKUP(D37,'品目マスタ'!$A:$B,2,FALSE),"未登録"))</f>
        <v/>
      </c>
      <c r="F37" s="12"/>
      <c r="G37" s="10" t="str">
        <f>IF(D37="","",IFERROR(VLOOKUP(D37,'品目マスタ'!$A:$E,4,FALSE),""))</f>
        <v/>
      </c>
      <c r="H37" s="12" t="str">
        <f>IF(D37="","",IFERROR(VLOOKUP(D37,'品目マスタ'!$A:$E,5,FALSE),0))</f>
        <v/>
      </c>
      <c r="I37" s="12"/>
      <c r="J37" s="12" t="str">
        <f t="shared" si="1"/>
        <v/>
      </c>
      <c r="K37" s="10"/>
    </row>
    <row r="38" ht="15.75" customHeight="1">
      <c r="A38" s="11"/>
      <c r="B38" s="10"/>
      <c r="C38" s="10"/>
      <c r="D38" s="10"/>
      <c r="E38" s="10" t="str">
        <f>IF(D38="","",IFERROR(VLOOKUP(D38,'品目マスタ'!$A:$B,2,FALSE),"未登録"))</f>
        <v/>
      </c>
      <c r="F38" s="12"/>
      <c r="G38" s="10" t="str">
        <f>IF(D38="","",IFERROR(VLOOKUP(D38,'品目マスタ'!$A:$E,4,FALSE),""))</f>
        <v/>
      </c>
      <c r="H38" s="12" t="str">
        <f>IF(D38="","",IFERROR(VLOOKUP(D38,'品目マスタ'!$A:$E,5,FALSE),0))</f>
        <v/>
      </c>
      <c r="I38" s="12"/>
      <c r="J38" s="12" t="str">
        <f t="shared" si="1"/>
        <v/>
      </c>
      <c r="K38" s="10"/>
    </row>
    <row r="39" ht="15.75" customHeight="1">
      <c r="A39" s="11"/>
      <c r="B39" s="10"/>
      <c r="C39" s="10"/>
      <c r="D39" s="10"/>
      <c r="E39" s="10" t="str">
        <f>IF(D39="","",IFERROR(VLOOKUP(D39,'品目マスタ'!$A:$B,2,FALSE),"未登録"))</f>
        <v/>
      </c>
      <c r="F39" s="12"/>
      <c r="G39" s="10" t="str">
        <f>IF(D39="","",IFERROR(VLOOKUP(D39,'品目マスタ'!$A:$E,4,FALSE),""))</f>
        <v/>
      </c>
      <c r="H39" s="12" t="str">
        <f>IF(D39="","",IFERROR(VLOOKUP(D39,'品目マスタ'!$A:$E,5,FALSE),0))</f>
        <v/>
      </c>
      <c r="I39" s="12"/>
      <c r="J39" s="12" t="str">
        <f t="shared" si="1"/>
        <v/>
      </c>
      <c r="K39" s="10"/>
    </row>
    <row r="40" ht="15.75" customHeight="1">
      <c r="A40" s="11"/>
      <c r="B40" s="10"/>
      <c r="C40" s="10"/>
      <c r="D40" s="10"/>
      <c r="E40" s="10" t="str">
        <f>IF(D40="","",IFERROR(VLOOKUP(D40,'品目マスタ'!$A:$B,2,FALSE),"未登録"))</f>
        <v/>
      </c>
      <c r="F40" s="12"/>
      <c r="G40" s="10" t="str">
        <f>IF(D40="","",IFERROR(VLOOKUP(D40,'品目マスタ'!$A:$E,4,FALSE),""))</f>
        <v/>
      </c>
      <c r="H40" s="12" t="str">
        <f>IF(D40="","",IFERROR(VLOOKUP(D40,'品目マスタ'!$A:$E,5,FALSE),0))</f>
        <v/>
      </c>
      <c r="I40" s="12"/>
      <c r="J40" s="12" t="str">
        <f t="shared" si="1"/>
        <v/>
      </c>
      <c r="K40" s="10"/>
    </row>
    <row r="41" ht="15.75" customHeight="1">
      <c r="A41" s="11"/>
      <c r="B41" s="10"/>
      <c r="C41" s="10"/>
      <c r="D41" s="10"/>
      <c r="E41" s="10" t="str">
        <f>IF(D41="","",IFERROR(VLOOKUP(D41,'品目マスタ'!$A:$B,2,FALSE),"未登録"))</f>
        <v/>
      </c>
      <c r="F41" s="12"/>
      <c r="G41" s="10" t="str">
        <f>IF(D41="","",IFERROR(VLOOKUP(D41,'品目マスタ'!$A:$E,4,FALSE),""))</f>
        <v/>
      </c>
      <c r="H41" s="12" t="str">
        <f>IF(D41="","",IFERROR(VLOOKUP(D41,'品目マスタ'!$A:$E,5,FALSE),0))</f>
        <v/>
      </c>
      <c r="I41" s="12"/>
      <c r="J41" s="12" t="str">
        <f t="shared" si="1"/>
        <v/>
      </c>
      <c r="K41" s="10"/>
    </row>
    <row r="42" ht="15.75" customHeight="1">
      <c r="A42" s="11"/>
      <c r="B42" s="10"/>
      <c r="C42" s="10"/>
      <c r="D42" s="10"/>
      <c r="E42" s="10" t="str">
        <f>IF(D42="","",IFERROR(VLOOKUP(D42,'品目マスタ'!$A:$B,2,FALSE),"未登録"))</f>
        <v/>
      </c>
      <c r="F42" s="12"/>
      <c r="G42" s="10" t="str">
        <f>IF(D42="","",IFERROR(VLOOKUP(D42,'品目マスタ'!$A:$E,4,FALSE),""))</f>
        <v/>
      </c>
      <c r="H42" s="12" t="str">
        <f>IF(D42="","",IFERROR(VLOOKUP(D42,'品目マスタ'!$A:$E,5,FALSE),0))</f>
        <v/>
      </c>
      <c r="I42" s="12"/>
      <c r="J42" s="12" t="str">
        <f t="shared" si="1"/>
        <v/>
      </c>
      <c r="K42" s="10"/>
    </row>
    <row r="43" ht="15.75" customHeight="1">
      <c r="A43" s="11"/>
      <c r="B43" s="10"/>
      <c r="C43" s="10"/>
      <c r="D43" s="10"/>
      <c r="E43" s="10" t="str">
        <f>IF(D43="","",IFERROR(VLOOKUP(D43,'品目マスタ'!$A:$B,2,FALSE),"未登録"))</f>
        <v/>
      </c>
      <c r="F43" s="12"/>
      <c r="G43" s="10" t="str">
        <f>IF(D43="","",IFERROR(VLOOKUP(D43,'品目マスタ'!$A:$E,4,FALSE),""))</f>
        <v/>
      </c>
      <c r="H43" s="12" t="str">
        <f>IF(D43="","",IFERROR(VLOOKUP(D43,'品目マスタ'!$A:$E,5,FALSE),0))</f>
        <v/>
      </c>
      <c r="I43" s="12"/>
      <c r="J43" s="12" t="str">
        <f t="shared" si="1"/>
        <v/>
      </c>
      <c r="K43" s="10"/>
    </row>
    <row r="44" ht="15.75" customHeight="1">
      <c r="A44" s="11"/>
      <c r="B44" s="10"/>
      <c r="C44" s="10"/>
      <c r="D44" s="10"/>
      <c r="E44" s="10" t="str">
        <f>IF(D44="","",IFERROR(VLOOKUP(D44,'品目マスタ'!$A:$B,2,FALSE),"未登録"))</f>
        <v/>
      </c>
      <c r="F44" s="12"/>
      <c r="G44" s="10" t="str">
        <f>IF(D44="","",IFERROR(VLOOKUP(D44,'品目マスタ'!$A:$E,4,FALSE),""))</f>
        <v/>
      </c>
      <c r="H44" s="12" t="str">
        <f>IF(D44="","",IFERROR(VLOOKUP(D44,'品目マスタ'!$A:$E,5,FALSE),0))</f>
        <v/>
      </c>
      <c r="I44" s="12"/>
      <c r="J44" s="12" t="str">
        <f t="shared" si="1"/>
        <v/>
      </c>
      <c r="K44" s="10"/>
    </row>
    <row r="45" ht="15.75" customHeight="1">
      <c r="A45" s="11"/>
      <c r="B45" s="10"/>
      <c r="C45" s="10"/>
      <c r="D45" s="10"/>
      <c r="E45" s="10" t="str">
        <f>IF(D45="","",IFERROR(VLOOKUP(D45,'品目マスタ'!$A:$B,2,FALSE),"未登録"))</f>
        <v/>
      </c>
      <c r="F45" s="12"/>
      <c r="G45" s="10" t="str">
        <f>IF(D45="","",IFERROR(VLOOKUP(D45,'品目マスタ'!$A:$E,4,FALSE),""))</f>
        <v/>
      </c>
      <c r="H45" s="12" t="str">
        <f>IF(D45="","",IFERROR(VLOOKUP(D45,'品目マスタ'!$A:$E,5,FALSE),0))</f>
        <v/>
      </c>
      <c r="I45" s="12"/>
      <c r="J45" s="12" t="str">
        <f t="shared" si="1"/>
        <v/>
      </c>
      <c r="K45" s="10"/>
    </row>
    <row r="46" ht="15.75" customHeight="1">
      <c r="A46" s="11"/>
      <c r="B46" s="10"/>
      <c r="C46" s="10"/>
      <c r="D46" s="10"/>
      <c r="E46" s="10" t="str">
        <f>IF(D46="","",IFERROR(VLOOKUP(D46,'品目マスタ'!$A:$B,2,FALSE),"未登録"))</f>
        <v/>
      </c>
      <c r="F46" s="12"/>
      <c r="G46" s="10" t="str">
        <f>IF(D46="","",IFERROR(VLOOKUP(D46,'品目マスタ'!$A:$E,4,FALSE),""))</f>
        <v/>
      </c>
      <c r="H46" s="12" t="str">
        <f>IF(D46="","",IFERROR(VLOOKUP(D46,'品目マスタ'!$A:$E,5,FALSE),0))</f>
        <v/>
      </c>
      <c r="I46" s="12"/>
      <c r="J46" s="12" t="str">
        <f t="shared" si="1"/>
        <v/>
      </c>
      <c r="K46" s="10"/>
    </row>
    <row r="47" ht="15.75" customHeight="1">
      <c r="A47" s="11"/>
      <c r="B47" s="10"/>
      <c r="C47" s="10"/>
      <c r="D47" s="10"/>
      <c r="E47" s="10" t="str">
        <f>IF(D47="","",IFERROR(VLOOKUP(D47,'品目マスタ'!$A:$B,2,FALSE),"未登録"))</f>
        <v/>
      </c>
      <c r="F47" s="12"/>
      <c r="G47" s="10" t="str">
        <f>IF(D47="","",IFERROR(VLOOKUP(D47,'品目マスタ'!$A:$E,4,FALSE),""))</f>
        <v/>
      </c>
      <c r="H47" s="12" t="str">
        <f>IF(D47="","",IFERROR(VLOOKUP(D47,'品目マスタ'!$A:$E,5,FALSE),0))</f>
        <v/>
      </c>
      <c r="I47" s="12"/>
      <c r="J47" s="12" t="str">
        <f t="shared" si="1"/>
        <v/>
      </c>
      <c r="K47" s="10"/>
    </row>
    <row r="48" ht="15.75" customHeight="1">
      <c r="A48" s="11"/>
      <c r="B48" s="10"/>
      <c r="C48" s="10"/>
      <c r="D48" s="10"/>
      <c r="E48" s="10" t="str">
        <f>IF(D48="","",IFERROR(VLOOKUP(D48,'品目マスタ'!$A:$B,2,FALSE),"未登録"))</f>
        <v/>
      </c>
      <c r="F48" s="12"/>
      <c r="G48" s="10" t="str">
        <f>IF(D48="","",IFERROR(VLOOKUP(D48,'品目マスタ'!$A:$E,4,FALSE),""))</f>
        <v/>
      </c>
      <c r="H48" s="12" t="str">
        <f>IF(D48="","",IFERROR(VLOOKUP(D48,'品目マスタ'!$A:$E,5,FALSE),0))</f>
        <v/>
      </c>
      <c r="I48" s="12"/>
      <c r="J48" s="12" t="str">
        <f t="shared" si="1"/>
        <v/>
      </c>
      <c r="K48" s="10"/>
    </row>
    <row r="49" ht="15.75" customHeight="1">
      <c r="A49" s="11"/>
      <c r="B49" s="10"/>
      <c r="C49" s="10"/>
      <c r="D49" s="10"/>
      <c r="E49" s="10" t="str">
        <f>IF(D49="","",IFERROR(VLOOKUP(D49,'品目マスタ'!$A:$B,2,FALSE),"未登録"))</f>
        <v/>
      </c>
      <c r="F49" s="12"/>
      <c r="G49" s="10" t="str">
        <f>IF(D49="","",IFERROR(VLOOKUP(D49,'品目マスタ'!$A:$E,4,FALSE),""))</f>
        <v/>
      </c>
      <c r="H49" s="12" t="str">
        <f>IF(D49="","",IFERROR(VLOOKUP(D49,'品目マスタ'!$A:$E,5,FALSE),0))</f>
        <v/>
      </c>
      <c r="I49" s="12"/>
      <c r="J49" s="12" t="str">
        <f t="shared" si="1"/>
        <v/>
      </c>
      <c r="K49" s="10"/>
    </row>
    <row r="50" ht="15.75" customHeight="1">
      <c r="A50" s="11"/>
      <c r="B50" s="10"/>
      <c r="C50" s="10"/>
      <c r="D50" s="10"/>
      <c r="E50" s="10" t="str">
        <f>IF(D50="","",IFERROR(VLOOKUP(D50,'品目マスタ'!$A:$B,2,FALSE),"未登録"))</f>
        <v/>
      </c>
      <c r="F50" s="12"/>
      <c r="G50" s="10" t="str">
        <f>IF(D50="","",IFERROR(VLOOKUP(D50,'品目マスタ'!$A:$E,4,FALSE),""))</f>
        <v/>
      </c>
      <c r="H50" s="12" t="str">
        <f>IF(D50="","",IFERROR(VLOOKUP(D50,'品目マスタ'!$A:$E,5,FALSE),0))</f>
        <v/>
      </c>
      <c r="I50" s="12"/>
      <c r="J50" s="12" t="str">
        <f t="shared" si="1"/>
        <v/>
      </c>
      <c r="K50" s="10"/>
    </row>
    <row r="51" ht="15.75" customHeight="1">
      <c r="A51" s="11"/>
      <c r="B51" s="10"/>
      <c r="C51" s="10"/>
      <c r="D51" s="10"/>
      <c r="E51" s="10" t="str">
        <f>IF(D51="","",IFERROR(VLOOKUP(D51,'品目マスタ'!$A:$B,2,FALSE),"未登録"))</f>
        <v/>
      </c>
      <c r="F51" s="12"/>
      <c r="G51" s="10" t="str">
        <f>IF(D51="","",IFERROR(VLOOKUP(D51,'品目マスタ'!$A:$E,4,FALSE),""))</f>
        <v/>
      </c>
      <c r="H51" s="12" t="str">
        <f>IF(D51="","",IFERROR(VLOOKUP(D51,'品目マスタ'!$A:$E,5,FALSE),0))</f>
        <v/>
      </c>
      <c r="I51" s="12"/>
      <c r="J51" s="12" t="str">
        <f t="shared" si="1"/>
        <v/>
      </c>
      <c r="K51" s="10"/>
    </row>
    <row r="52" ht="15.75" customHeight="1">
      <c r="A52" s="11"/>
      <c r="B52" s="10"/>
      <c r="C52" s="10"/>
      <c r="D52" s="10"/>
      <c r="E52" s="10" t="str">
        <f>IF(D52="","",IFERROR(VLOOKUP(D52,'品目マスタ'!$A:$B,2,FALSE),"未登録"))</f>
        <v/>
      </c>
      <c r="F52" s="12"/>
      <c r="G52" s="10" t="str">
        <f>IF(D52="","",IFERROR(VLOOKUP(D52,'品目マスタ'!$A:$E,4,FALSE),""))</f>
        <v/>
      </c>
      <c r="H52" s="12" t="str">
        <f>IF(D52="","",IFERROR(VLOOKUP(D52,'品目マスタ'!$A:$E,5,FALSE),0))</f>
        <v/>
      </c>
      <c r="I52" s="12"/>
      <c r="J52" s="12" t="str">
        <f t="shared" si="1"/>
        <v/>
      </c>
      <c r="K52" s="10"/>
    </row>
    <row r="53" ht="15.75" customHeight="1">
      <c r="A53" s="11"/>
      <c r="B53" s="10"/>
      <c r="C53" s="10"/>
      <c r="D53" s="10"/>
      <c r="E53" s="10" t="str">
        <f>IF(D53="","",IFERROR(VLOOKUP(D53,'品目マスタ'!$A:$B,2,FALSE),"未登録"))</f>
        <v/>
      </c>
      <c r="F53" s="12"/>
      <c r="G53" s="10" t="str">
        <f>IF(D53="","",IFERROR(VLOOKUP(D53,'品目マスタ'!$A:$E,4,FALSE),""))</f>
        <v/>
      </c>
      <c r="H53" s="12" t="str">
        <f>IF(D53="","",IFERROR(VLOOKUP(D53,'品目マスタ'!$A:$E,5,FALSE),0))</f>
        <v/>
      </c>
      <c r="I53" s="12"/>
      <c r="J53" s="12" t="str">
        <f t="shared" si="1"/>
        <v/>
      </c>
      <c r="K53" s="10"/>
    </row>
    <row r="54" ht="15.75" customHeight="1">
      <c r="A54" s="11"/>
      <c r="B54" s="10"/>
      <c r="C54" s="10"/>
      <c r="D54" s="10"/>
      <c r="E54" s="10" t="str">
        <f>IF(D54="","",IFERROR(VLOOKUP(D54,'品目マスタ'!$A:$B,2,FALSE),"未登録"))</f>
        <v/>
      </c>
      <c r="F54" s="12"/>
      <c r="G54" s="10" t="str">
        <f>IF(D54="","",IFERROR(VLOOKUP(D54,'品目マスタ'!$A:$E,4,FALSE),""))</f>
        <v/>
      </c>
      <c r="H54" s="12" t="str">
        <f>IF(D54="","",IFERROR(VLOOKUP(D54,'品目マスタ'!$A:$E,5,FALSE),0))</f>
        <v/>
      </c>
      <c r="I54" s="12"/>
      <c r="J54" s="12" t="str">
        <f t="shared" si="1"/>
        <v/>
      </c>
      <c r="K54" s="10"/>
    </row>
    <row r="55" ht="15.75" customHeight="1">
      <c r="A55" s="11"/>
      <c r="B55" s="10"/>
      <c r="C55" s="10"/>
      <c r="D55" s="10"/>
      <c r="E55" s="10" t="str">
        <f>IF(D55="","",IFERROR(VLOOKUP(D55,'品目マスタ'!$A:$B,2,FALSE),"未登録"))</f>
        <v/>
      </c>
      <c r="F55" s="12"/>
      <c r="G55" s="10" t="str">
        <f>IF(D55="","",IFERROR(VLOOKUP(D55,'品目マスタ'!$A:$E,4,FALSE),""))</f>
        <v/>
      </c>
      <c r="H55" s="12" t="str">
        <f>IF(D55="","",IFERROR(VLOOKUP(D55,'品目マスタ'!$A:$E,5,FALSE),0))</f>
        <v/>
      </c>
      <c r="I55" s="12"/>
      <c r="J55" s="12" t="str">
        <f t="shared" si="1"/>
        <v/>
      </c>
      <c r="K55" s="10"/>
    </row>
    <row r="56" ht="15.75" customHeight="1">
      <c r="A56" s="11"/>
      <c r="B56" s="10"/>
      <c r="C56" s="10"/>
      <c r="D56" s="10"/>
      <c r="E56" s="10" t="str">
        <f>IF(D56="","",IFERROR(VLOOKUP(D56,'品目マスタ'!$A:$B,2,FALSE),"未登録"))</f>
        <v/>
      </c>
      <c r="F56" s="12"/>
      <c r="G56" s="10" t="str">
        <f>IF(D56="","",IFERROR(VLOOKUP(D56,'品目マスタ'!$A:$E,4,FALSE),""))</f>
        <v/>
      </c>
      <c r="H56" s="12" t="str">
        <f>IF(D56="","",IFERROR(VLOOKUP(D56,'品目マスタ'!$A:$E,5,FALSE),0))</f>
        <v/>
      </c>
      <c r="I56" s="12"/>
      <c r="J56" s="12" t="str">
        <f t="shared" si="1"/>
        <v/>
      </c>
      <c r="K56" s="10"/>
    </row>
    <row r="57" ht="15.75" customHeight="1">
      <c r="A57" s="11"/>
      <c r="B57" s="10"/>
      <c r="C57" s="10"/>
      <c r="D57" s="10"/>
      <c r="E57" s="10" t="str">
        <f>IF(D57="","",IFERROR(VLOOKUP(D57,'品目マスタ'!$A:$B,2,FALSE),"未登録"))</f>
        <v/>
      </c>
      <c r="F57" s="12"/>
      <c r="G57" s="10" t="str">
        <f>IF(D57="","",IFERROR(VLOOKUP(D57,'品目マスタ'!$A:$E,4,FALSE),""))</f>
        <v/>
      </c>
      <c r="H57" s="12" t="str">
        <f>IF(D57="","",IFERROR(VLOOKUP(D57,'品目マスタ'!$A:$E,5,FALSE),0))</f>
        <v/>
      </c>
      <c r="I57" s="12"/>
      <c r="J57" s="12" t="str">
        <f t="shared" si="1"/>
        <v/>
      </c>
      <c r="K57" s="10"/>
    </row>
    <row r="58" ht="15.75" customHeight="1">
      <c r="A58" s="11"/>
      <c r="B58" s="10"/>
      <c r="C58" s="10"/>
      <c r="D58" s="10"/>
      <c r="E58" s="10" t="str">
        <f>IF(D58="","",IFERROR(VLOOKUP(D58,'品目マスタ'!$A:$B,2,FALSE),"未登録"))</f>
        <v/>
      </c>
      <c r="F58" s="12"/>
      <c r="G58" s="10" t="str">
        <f>IF(D58="","",IFERROR(VLOOKUP(D58,'品目マスタ'!$A:$E,4,FALSE),""))</f>
        <v/>
      </c>
      <c r="H58" s="12" t="str">
        <f>IF(D58="","",IFERROR(VLOOKUP(D58,'品目マスタ'!$A:$E,5,FALSE),0))</f>
        <v/>
      </c>
      <c r="I58" s="12"/>
      <c r="J58" s="12" t="str">
        <f t="shared" si="1"/>
        <v/>
      </c>
      <c r="K58" s="10"/>
    </row>
    <row r="59" ht="15.75" customHeight="1">
      <c r="A59" s="11"/>
      <c r="B59" s="10"/>
      <c r="C59" s="10"/>
      <c r="D59" s="10"/>
      <c r="E59" s="10" t="str">
        <f>IF(D59="","",IFERROR(VLOOKUP(D59,'品目マスタ'!$A:$B,2,FALSE),"未登録"))</f>
        <v/>
      </c>
      <c r="F59" s="12"/>
      <c r="G59" s="10" t="str">
        <f>IF(D59="","",IFERROR(VLOOKUP(D59,'品目マスタ'!$A:$E,4,FALSE),""))</f>
        <v/>
      </c>
      <c r="H59" s="12" t="str">
        <f>IF(D59="","",IFERROR(VLOOKUP(D59,'品目マスタ'!$A:$E,5,FALSE),0))</f>
        <v/>
      </c>
      <c r="I59" s="12"/>
      <c r="J59" s="12" t="str">
        <f t="shared" si="1"/>
        <v/>
      </c>
      <c r="K59" s="10"/>
    </row>
    <row r="60" ht="15.75" customHeight="1">
      <c r="A60" s="11"/>
      <c r="B60" s="10"/>
      <c r="C60" s="10"/>
      <c r="D60" s="10"/>
      <c r="E60" s="10" t="str">
        <f>IF(D60="","",IFERROR(VLOOKUP(D60,'品目マスタ'!$A:$B,2,FALSE),"未登録"))</f>
        <v/>
      </c>
      <c r="F60" s="12"/>
      <c r="G60" s="10" t="str">
        <f>IF(D60="","",IFERROR(VLOOKUP(D60,'品目マスタ'!$A:$E,4,FALSE),""))</f>
        <v/>
      </c>
      <c r="H60" s="12" t="str">
        <f>IF(D60="","",IFERROR(VLOOKUP(D60,'品目マスタ'!$A:$E,5,FALSE),0))</f>
        <v/>
      </c>
      <c r="I60" s="12"/>
      <c r="J60" s="12" t="str">
        <f t="shared" si="1"/>
        <v/>
      </c>
      <c r="K60" s="10"/>
    </row>
    <row r="61" ht="15.75" customHeight="1">
      <c r="A61" s="11"/>
      <c r="B61" s="10"/>
      <c r="C61" s="10"/>
      <c r="D61" s="10"/>
      <c r="E61" s="10" t="str">
        <f>IF(D61="","",IFERROR(VLOOKUP(D61,'品目マスタ'!$A:$B,2,FALSE),"未登録"))</f>
        <v/>
      </c>
      <c r="F61" s="12"/>
      <c r="G61" s="10" t="str">
        <f>IF(D61="","",IFERROR(VLOOKUP(D61,'品目マスタ'!$A:$E,4,FALSE),""))</f>
        <v/>
      </c>
      <c r="H61" s="12" t="str">
        <f>IF(D61="","",IFERROR(VLOOKUP(D61,'品目マスタ'!$A:$E,5,FALSE),0))</f>
        <v/>
      </c>
      <c r="I61" s="12"/>
      <c r="J61" s="12" t="str">
        <f t="shared" si="1"/>
        <v/>
      </c>
      <c r="K61" s="10"/>
    </row>
    <row r="62" ht="15.75" customHeight="1">
      <c r="A62" s="11"/>
      <c r="B62" s="10"/>
      <c r="C62" s="10"/>
      <c r="D62" s="10"/>
      <c r="E62" s="10" t="str">
        <f>IF(D62="","",IFERROR(VLOOKUP(D62,'品目マスタ'!$A:$B,2,FALSE),"未登録"))</f>
        <v/>
      </c>
      <c r="F62" s="12"/>
      <c r="G62" s="10" t="str">
        <f>IF(D62="","",IFERROR(VLOOKUP(D62,'品目マスタ'!$A:$E,4,FALSE),""))</f>
        <v/>
      </c>
      <c r="H62" s="12" t="str">
        <f>IF(D62="","",IFERROR(VLOOKUP(D62,'品目マスタ'!$A:$E,5,FALSE),0))</f>
        <v/>
      </c>
      <c r="I62" s="12"/>
      <c r="J62" s="12" t="str">
        <f t="shared" si="1"/>
        <v/>
      </c>
      <c r="K62" s="10"/>
    </row>
    <row r="63" ht="15.75" customHeight="1">
      <c r="A63" s="11"/>
      <c r="B63" s="10"/>
      <c r="C63" s="10"/>
      <c r="D63" s="10"/>
      <c r="E63" s="10" t="str">
        <f>IF(D63="","",IFERROR(VLOOKUP(D63,'品目マスタ'!$A:$B,2,FALSE),"未登録"))</f>
        <v/>
      </c>
      <c r="F63" s="12"/>
      <c r="G63" s="10" t="str">
        <f>IF(D63="","",IFERROR(VLOOKUP(D63,'品目マスタ'!$A:$E,4,FALSE),""))</f>
        <v/>
      </c>
      <c r="H63" s="12" t="str">
        <f>IF(D63="","",IFERROR(VLOOKUP(D63,'品目マスタ'!$A:$E,5,FALSE),0))</f>
        <v/>
      </c>
      <c r="I63" s="12"/>
      <c r="J63" s="12" t="str">
        <f t="shared" si="1"/>
        <v/>
      </c>
      <c r="K63" s="10"/>
    </row>
    <row r="64" ht="15.75" customHeight="1">
      <c r="A64" s="11"/>
      <c r="B64" s="10"/>
      <c r="C64" s="10"/>
      <c r="D64" s="10"/>
      <c r="E64" s="10" t="str">
        <f>IF(D64="","",IFERROR(VLOOKUP(D64,'品目マスタ'!$A:$B,2,FALSE),"未登録"))</f>
        <v/>
      </c>
      <c r="F64" s="12"/>
      <c r="G64" s="10" t="str">
        <f>IF(D64="","",IFERROR(VLOOKUP(D64,'品目マスタ'!$A:$E,4,FALSE),""))</f>
        <v/>
      </c>
      <c r="H64" s="12" t="str">
        <f>IF(D64="","",IFERROR(VLOOKUP(D64,'品目マスタ'!$A:$E,5,FALSE),0))</f>
        <v/>
      </c>
      <c r="I64" s="12"/>
      <c r="J64" s="12" t="str">
        <f t="shared" si="1"/>
        <v/>
      </c>
      <c r="K64" s="10"/>
    </row>
    <row r="65" ht="15.75" customHeight="1">
      <c r="A65" s="11"/>
      <c r="B65" s="10"/>
      <c r="C65" s="10"/>
      <c r="D65" s="10"/>
      <c r="E65" s="10" t="str">
        <f>IF(D65="","",IFERROR(VLOOKUP(D65,'品目マスタ'!$A:$B,2,FALSE),"未登録"))</f>
        <v/>
      </c>
      <c r="F65" s="12"/>
      <c r="G65" s="10" t="str">
        <f>IF(D65="","",IFERROR(VLOOKUP(D65,'品目マスタ'!$A:$E,4,FALSE),""))</f>
        <v/>
      </c>
      <c r="H65" s="12" t="str">
        <f>IF(D65="","",IFERROR(VLOOKUP(D65,'品目マスタ'!$A:$E,5,FALSE),0))</f>
        <v/>
      </c>
      <c r="I65" s="12"/>
      <c r="J65" s="12" t="str">
        <f t="shared" si="1"/>
        <v/>
      </c>
      <c r="K65" s="10"/>
    </row>
    <row r="66" ht="15.75" customHeight="1">
      <c r="A66" s="11"/>
      <c r="B66" s="10"/>
      <c r="C66" s="10"/>
      <c r="D66" s="10"/>
      <c r="E66" s="10" t="str">
        <f>IF(D66="","",IFERROR(VLOOKUP(D66,'品目マスタ'!$A:$B,2,FALSE),"未登録"))</f>
        <v/>
      </c>
      <c r="F66" s="12"/>
      <c r="G66" s="10" t="str">
        <f>IF(D66="","",IFERROR(VLOOKUP(D66,'品目マスタ'!$A:$E,4,FALSE),""))</f>
        <v/>
      </c>
      <c r="H66" s="12" t="str">
        <f>IF(D66="","",IFERROR(VLOOKUP(D66,'品目マスタ'!$A:$E,5,FALSE),0))</f>
        <v/>
      </c>
      <c r="I66" s="12"/>
      <c r="J66" s="12" t="str">
        <f t="shared" si="1"/>
        <v/>
      </c>
      <c r="K66" s="10"/>
    </row>
    <row r="67" ht="15.75" customHeight="1">
      <c r="A67" s="11"/>
      <c r="B67" s="10"/>
      <c r="C67" s="10"/>
      <c r="D67" s="10"/>
      <c r="E67" s="10" t="str">
        <f>IF(D67="","",IFERROR(VLOOKUP(D67,'品目マスタ'!$A:$B,2,FALSE),"未登録"))</f>
        <v/>
      </c>
      <c r="F67" s="12"/>
      <c r="G67" s="10" t="str">
        <f>IF(D67="","",IFERROR(VLOOKUP(D67,'品目マスタ'!$A:$E,4,FALSE),""))</f>
        <v/>
      </c>
      <c r="H67" s="12" t="str">
        <f>IF(D67="","",IFERROR(VLOOKUP(D67,'品目マスタ'!$A:$E,5,FALSE),0))</f>
        <v/>
      </c>
      <c r="I67" s="12"/>
      <c r="J67" s="12" t="str">
        <f t="shared" si="1"/>
        <v/>
      </c>
      <c r="K67" s="10"/>
    </row>
    <row r="68" ht="15.75" customHeight="1">
      <c r="A68" s="11"/>
      <c r="B68" s="10"/>
      <c r="C68" s="10"/>
      <c r="D68" s="10"/>
      <c r="E68" s="10" t="str">
        <f>IF(D68="","",IFERROR(VLOOKUP(D68,'品目マスタ'!$A:$B,2,FALSE),"未登録"))</f>
        <v/>
      </c>
      <c r="F68" s="12"/>
      <c r="G68" s="10" t="str">
        <f>IF(D68="","",IFERROR(VLOOKUP(D68,'品目マスタ'!$A:$E,4,FALSE),""))</f>
        <v/>
      </c>
      <c r="H68" s="12" t="str">
        <f>IF(D68="","",IFERROR(VLOOKUP(D68,'品目マスタ'!$A:$E,5,FALSE),0))</f>
        <v/>
      </c>
      <c r="I68" s="12"/>
      <c r="J68" s="12" t="str">
        <f t="shared" si="1"/>
        <v/>
      </c>
      <c r="K68" s="10"/>
    </row>
    <row r="69" ht="15.75" customHeight="1">
      <c r="A69" s="11"/>
      <c r="B69" s="10"/>
      <c r="C69" s="10"/>
      <c r="D69" s="10"/>
      <c r="E69" s="10" t="str">
        <f>IF(D69="","",IFERROR(VLOOKUP(D69,'品目マスタ'!$A:$B,2,FALSE),"未登録"))</f>
        <v/>
      </c>
      <c r="F69" s="12"/>
      <c r="G69" s="10" t="str">
        <f>IF(D69="","",IFERROR(VLOOKUP(D69,'品目マスタ'!$A:$E,4,FALSE),""))</f>
        <v/>
      </c>
      <c r="H69" s="12" t="str">
        <f>IF(D69="","",IFERROR(VLOOKUP(D69,'品目マスタ'!$A:$E,5,FALSE),0))</f>
        <v/>
      </c>
      <c r="I69" s="12"/>
      <c r="J69" s="12" t="str">
        <f t="shared" si="1"/>
        <v/>
      </c>
      <c r="K69" s="10"/>
    </row>
    <row r="70" ht="15.75" customHeight="1">
      <c r="A70" s="11"/>
      <c r="B70" s="10"/>
      <c r="C70" s="10"/>
      <c r="D70" s="10"/>
      <c r="E70" s="10" t="str">
        <f>IF(D70="","",IFERROR(VLOOKUP(D70,'品目マスタ'!$A:$B,2,FALSE),"未登録"))</f>
        <v/>
      </c>
      <c r="F70" s="12"/>
      <c r="G70" s="10" t="str">
        <f>IF(D70="","",IFERROR(VLOOKUP(D70,'品目マスタ'!$A:$E,4,FALSE),""))</f>
        <v/>
      </c>
      <c r="H70" s="12" t="str">
        <f>IF(D70="","",IFERROR(VLOOKUP(D70,'品目マスタ'!$A:$E,5,FALSE),0))</f>
        <v/>
      </c>
      <c r="I70" s="12"/>
      <c r="J70" s="12" t="str">
        <f t="shared" si="1"/>
        <v/>
      </c>
      <c r="K70" s="10"/>
    </row>
    <row r="71" ht="15.75" customHeight="1">
      <c r="A71" s="11"/>
      <c r="B71" s="10"/>
      <c r="C71" s="10"/>
      <c r="D71" s="10"/>
      <c r="E71" s="10" t="str">
        <f>IF(D71="","",IFERROR(VLOOKUP(D71,'品目マスタ'!$A:$B,2,FALSE),"未登録"))</f>
        <v/>
      </c>
      <c r="F71" s="12"/>
      <c r="G71" s="10" t="str">
        <f>IF(D71="","",IFERROR(VLOOKUP(D71,'品目マスタ'!$A:$E,4,FALSE),""))</f>
        <v/>
      </c>
      <c r="H71" s="12" t="str">
        <f>IF(D71="","",IFERROR(VLOOKUP(D71,'品目マスタ'!$A:$E,5,FALSE),0))</f>
        <v/>
      </c>
      <c r="I71" s="12"/>
      <c r="J71" s="12" t="str">
        <f t="shared" si="1"/>
        <v/>
      </c>
      <c r="K71" s="10"/>
    </row>
    <row r="72" ht="15.75" customHeight="1">
      <c r="A72" s="11"/>
      <c r="B72" s="10"/>
      <c r="C72" s="10"/>
      <c r="D72" s="10"/>
      <c r="E72" s="10" t="str">
        <f>IF(D72="","",IFERROR(VLOOKUP(D72,'品目マスタ'!$A:$B,2,FALSE),"未登録"))</f>
        <v/>
      </c>
      <c r="F72" s="12"/>
      <c r="G72" s="10" t="str">
        <f>IF(D72="","",IFERROR(VLOOKUP(D72,'品目マスタ'!$A:$E,4,FALSE),""))</f>
        <v/>
      </c>
      <c r="H72" s="12" t="str">
        <f>IF(D72="","",IFERROR(VLOOKUP(D72,'品目マスタ'!$A:$E,5,FALSE),0))</f>
        <v/>
      </c>
      <c r="I72" s="12"/>
      <c r="J72" s="12" t="str">
        <f t="shared" si="1"/>
        <v/>
      </c>
      <c r="K72" s="10"/>
    </row>
    <row r="73" ht="15.75" customHeight="1">
      <c r="A73" s="11"/>
      <c r="B73" s="10"/>
      <c r="C73" s="10"/>
      <c r="D73" s="10"/>
      <c r="E73" s="10" t="str">
        <f>IF(D73="","",IFERROR(VLOOKUP(D73,'品目マスタ'!$A:$B,2,FALSE),"未登録"))</f>
        <v/>
      </c>
      <c r="F73" s="12"/>
      <c r="G73" s="10" t="str">
        <f>IF(D73="","",IFERROR(VLOOKUP(D73,'品目マスタ'!$A:$E,4,FALSE),""))</f>
        <v/>
      </c>
      <c r="H73" s="12" t="str">
        <f>IF(D73="","",IFERROR(VLOOKUP(D73,'品目マスタ'!$A:$E,5,FALSE),0))</f>
        <v/>
      </c>
      <c r="I73" s="12"/>
      <c r="J73" s="12" t="str">
        <f t="shared" si="1"/>
        <v/>
      </c>
      <c r="K73" s="10"/>
    </row>
    <row r="74" ht="15.75" customHeight="1">
      <c r="A74" s="11"/>
      <c r="B74" s="10"/>
      <c r="C74" s="10"/>
      <c r="D74" s="10"/>
      <c r="E74" s="10" t="str">
        <f>IF(D74="","",IFERROR(VLOOKUP(D74,'品目マスタ'!$A:$B,2,FALSE),"未登録"))</f>
        <v/>
      </c>
      <c r="F74" s="12"/>
      <c r="G74" s="10" t="str">
        <f>IF(D74="","",IFERROR(VLOOKUP(D74,'品目マスタ'!$A:$E,4,FALSE),""))</f>
        <v/>
      </c>
      <c r="H74" s="12" t="str">
        <f>IF(D74="","",IFERROR(VLOOKUP(D74,'品目マスタ'!$A:$E,5,FALSE),0))</f>
        <v/>
      </c>
      <c r="I74" s="12"/>
      <c r="J74" s="12" t="str">
        <f t="shared" si="1"/>
        <v/>
      </c>
      <c r="K74" s="10"/>
    </row>
    <row r="75" ht="15.75" customHeight="1">
      <c r="A75" s="11"/>
      <c r="B75" s="10"/>
      <c r="C75" s="10"/>
      <c r="D75" s="10"/>
      <c r="E75" s="10" t="str">
        <f>IF(D75="","",IFERROR(VLOOKUP(D75,'品目マスタ'!$A:$B,2,FALSE),"未登録"))</f>
        <v/>
      </c>
      <c r="F75" s="12"/>
      <c r="G75" s="10" t="str">
        <f>IF(D75="","",IFERROR(VLOOKUP(D75,'品目マスタ'!$A:$E,4,FALSE),""))</f>
        <v/>
      </c>
      <c r="H75" s="12" t="str">
        <f>IF(D75="","",IFERROR(VLOOKUP(D75,'品目マスタ'!$A:$E,5,FALSE),0))</f>
        <v/>
      </c>
      <c r="I75" s="12"/>
      <c r="J75" s="12" t="str">
        <f t="shared" si="1"/>
        <v/>
      </c>
      <c r="K75" s="10"/>
    </row>
    <row r="76" ht="15.75" customHeight="1">
      <c r="A76" s="11"/>
      <c r="B76" s="10"/>
      <c r="C76" s="10"/>
      <c r="D76" s="10"/>
      <c r="E76" s="10" t="str">
        <f>IF(D76="","",IFERROR(VLOOKUP(D76,'品目マスタ'!$A:$B,2,FALSE),"未登録"))</f>
        <v/>
      </c>
      <c r="F76" s="12"/>
      <c r="G76" s="10" t="str">
        <f>IF(D76="","",IFERROR(VLOOKUP(D76,'品目マスタ'!$A:$E,4,FALSE),""))</f>
        <v/>
      </c>
      <c r="H76" s="12" t="str">
        <f>IF(D76="","",IFERROR(VLOOKUP(D76,'品目マスタ'!$A:$E,5,FALSE),0))</f>
        <v/>
      </c>
      <c r="I76" s="12"/>
      <c r="J76" s="12" t="str">
        <f t="shared" si="1"/>
        <v/>
      </c>
      <c r="K76" s="10"/>
    </row>
    <row r="77" ht="15.75" customHeight="1">
      <c r="A77" s="11"/>
      <c r="B77" s="10"/>
      <c r="C77" s="10"/>
      <c r="D77" s="10"/>
      <c r="E77" s="10" t="str">
        <f>IF(D77="","",IFERROR(VLOOKUP(D77,'品目マスタ'!$A:$B,2,FALSE),"未登録"))</f>
        <v/>
      </c>
      <c r="F77" s="12"/>
      <c r="G77" s="10" t="str">
        <f>IF(D77="","",IFERROR(VLOOKUP(D77,'品目マスタ'!$A:$E,4,FALSE),""))</f>
        <v/>
      </c>
      <c r="H77" s="12" t="str">
        <f>IF(D77="","",IFERROR(VLOOKUP(D77,'品目マスタ'!$A:$E,5,FALSE),0))</f>
        <v/>
      </c>
      <c r="I77" s="12"/>
      <c r="J77" s="12" t="str">
        <f t="shared" si="1"/>
        <v/>
      </c>
      <c r="K77" s="10"/>
    </row>
    <row r="78" ht="15.75" customHeight="1">
      <c r="A78" s="11"/>
      <c r="B78" s="10"/>
      <c r="C78" s="10"/>
      <c r="D78" s="10"/>
      <c r="E78" s="10" t="str">
        <f>IF(D78="","",IFERROR(VLOOKUP(D78,'品目マスタ'!$A:$B,2,FALSE),"未登録"))</f>
        <v/>
      </c>
      <c r="F78" s="12"/>
      <c r="G78" s="10" t="str">
        <f>IF(D78="","",IFERROR(VLOOKUP(D78,'品目マスタ'!$A:$E,4,FALSE),""))</f>
        <v/>
      </c>
      <c r="H78" s="12" t="str">
        <f>IF(D78="","",IFERROR(VLOOKUP(D78,'品目マスタ'!$A:$E,5,FALSE),0))</f>
        <v/>
      </c>
      <c r="I78" s="12"/>
      <c r="J78" s="12" t="str">
        <f t="shared" si="1"/>
        <v/>
      </c>
      <c r="K78" s="10"/>
    </row>
    <row r="79" ht="15.75" customHeight="1">
      <c r="A79" s="11"/>
      <c r="B79" s="10"/>
      <c r="C79" s="10"/>
      <c r="D79" s="10"/>
      <c r="E79" s="10" t="str">
        <f>IF(D79="","",IFERROR(VLOOKUP(D79,'品目マスタ'!$A:$B,2,FALSE),"未登録"))</f>
        <v/>
      </c>
      <c r="F79" s="12"/>
      <c r="G79" s="10" t="str">
        <f>IF(D79="","",IFERROR(VLOOKUP(D79,'品目マスタ'!$A:$E,4,FALSE),""))</f>
        <v/>
      </c>
      <c r="H79" s="12" t="str">
        <f>IF(D79="","",IFERROR(VLOOKUP(D79,'品目マスタ'!$A:$E,5,FALSE),0))</f>
        <v/>
      </c>
      <c r="I79" s="12"/>
      <c r="J79" s="12" t="str">
        <f t="shared" si="1"/>
        <v/>
      </c>
      <c r="K79" s="10"/>
    </row>
    <row r="80" ht="15.75" customHeight="1">
      <c r="A80" s="11"/>
      <c r="B80" s="10"/>
      <c r="C80" s="10"/>
      <c r="D80" s="10"/>
      <c r="E80" s="10" t="str">
        <f>IF(D80="","",IFERROR(VLOOKUP(D80,'品目マスタ'!$A:$B,2,FALSE),"未登録"))</f>
        <v/>
      </c>
      <c r="F80" s="12"/>
      <c r="G80" s="10" t="str">
        <f>IF(D80="","",IFERROR(VLOOKUP(D80,'品目マスタ'!$A:$E,4,FALSE),""))</f>
        <v/>
      </c>
      <c r="H80" s="12" t="str">
        <f>IF(D80="","",IFERROR(VLOOKUP(D80,'品目マスタ'!$A:$E,5,FALSE),0))</f>
        <v/>
      </c>
      <c r="I80" s="12"/>
      <c r="J80" s="12" t="str">
        <f t="shared" si="1"/>
        <v/>
      </c>
      <c r="K80" s="10"/>
    </row>
    <row r="81" ht="15.75" customHeight="1">
      <c r="A81" s="11"/>
      <c r="B81" s="10"/>
      <c r="C81" s="10"/>
      <c r="D81" s="10"/>
      <c r="E81" s="10" t="str">
        <f>IF(D81="","",IFERROR(VLOOKUP(D81,'品目マスタ'!$A:$B,2,FALSE),"未登録"))</f>
        <v/>
      </c>
      <c r="F81" s="12"/>
      <c r="G81" s="10" t="str">
        <f>IF(D81="","",IFERROR(VLOOKUP(D81,'品目マスタ'!$A:$E,4,FALSE),""))</f>
        <v/>
      </c>
      <c r="H81" s="12" t="str">
        <f>IF(D81="","",IFERROR(VLOOKUP(D81,'品目マスタ'!$A:$E,5,FALSE),0))</f>
        <v/>
      </c>
      <c r="I81" s="12"/>
      <c r="J81" s="12" t="str">
        <f t="shared" si="1"/>
        <v/>
      </c>
      <c r="K81" s="10"/>
    </row>
    <row r="82" ht="15.75" customHeight="1">
      <c r="A82" s="11"/>
      <c r="B82" s="10"/>
      <c r="C82" s="10"/>
      <c r="D82" s="10"/>
      <c r="E82" s="10" t="str">
        <f>IF(D82="","",IFERROR(VLOOKUP(D82,'品目マスタ'!$A:$B,2,FALSE),"未登録"))</f>
        <v/>
      </c>
      <c r="F82" s="12"/>
      <c r="G82" s="10" t="str">
        <f>IF(D82="","",IFERROR(VLOOKUP(D82,'品目マスタ'!$A:$E,4,FALSE),""))</f>
        <v/>
      </c>
      <c r="H82" s="12" t="str">
        <f>IF(D82="","",IFERROR(VLOOKUP(D82,'品目マスタ'!$A:$E,5,FALSE),0))</f>
        <v/>
      </c>
      <c r="I82" s="12"/>
      <c r="J82" s="12" t="str">
        <f t="shared" si="1"/>
        <v/>
      </c>
      <c r="K82" s="10"/>
    </row>
    <row r="83" ht="15.75" customHeight="1">
      <c r="A83" s="11"/>
      <c r="B83" s="10"/>
      <c r="C83" s="10"/>
      <c r="D83" s="10"/>
      <c r="E83" s="10" t="str">
        <f>IF(D83="","",IFERROR(VLOOKUP(D83,'品目マスタ'!$A:$B,2,FALSE),"未登録"))</f>
        <v/>
      </c>
      <c r="F83" s="12"/>
      <c r="G83" s="10" t="str">
        <f>IF(D83="","",IFERROR(VLOOKUP(D83,'品目マスタ'!$A:$E,4,FALSE),""))</f>
        <v/>
      </c>
      <c r="H83" s="12" t="str">
        <f>IF(D83="","",IFERROR(VLOOKUP(D83,'品目マスタ'!$A:$E,5,FALSE),0))</f>
        <v/>
      </c>
      <c r="I83" s="12"/>
      <c r="J83" s="12" t="str">
        <f t="shared" si="1"/>
        <v/>
      </c>
      <c r="K83" s="10"/>
    </row>
    <row r="84" ht="15.75" customHeight="1">
      <c r="A84" s="11"/>
      <c r="B84" s="10"/>
      <c r="C84" s="10"/>
      <c r="D84" s="10"/>
      <c r="E84" s="10" t="str">
        <f>IF(D84="","",IFERROR(VLOOKUP(D84,'品目マスタ'!$A:$B,2,FALSE),"未登録"))</f>
        <v/>
      </c>
      <c r="F84" s="12"/>
      <c r="G84" s="10" t="str">
        <f>IF(D84="","",IFERROR(VLOOKUP(D84,'品目マスタ'!$A:$E,4,FALSE),""))</f>
        <v/>
      </c>
      <c r="H84" s="12" t="str">
        <f>IF(D84="","",IFERROR(VLOOKUP(D84,'品目マスタ'!$A:$E,5,FALSE),0))</f>
        <v/>
      </c>
      <c r="I84" s="12"/>
      <c r="J84" s="12" t="str">
        <f t="shared" si="1"/>
        <v/>
      </c>
      <c r="K84" s="10"/>
    </row>
    <row r="85" ht="15.75" customHeight="1">
      <c r="A85" s="11"/>
      <c r="B85" s="10"/>
      <c r="C85" s="10"/>
      <c r="D85" s="10"/>
      <c r="E85" s="10" t="str">
        <f>IF(D85="","",IFERROR(VLOOKUP(D85,'品目マスタ'!$A:$B,2,FALSE),"未登録"))</f>
        <v/>
      </c>
      <c r="F85" s="12"/>
      <c r="G85" s="10" t="str">
        <f>IF(D85="","",IFERROR(VLOOKUP(D85,'品目マスタ'!$A:$E,4,FALSE),""))</f>
        <v/>
      </c>
      <c r="H85" s="12" t="str">
        <f>IF(D85="","",IFERROR(VLOOKUP(D85,'品目マスタ'!$A:$E,5,FALSE),0))</f>
        <v/>
      </c>
      <c r="I85" s="12"/>
      <c r="J85" s="12" t="str">
        <f t="shared" si="1"/>
        <v/>
      </c>
      <c r="K85" s="10"/>
    </row>
    <row r="86" ht="15.75" customHeight="1">
      <c r="A86" s="11"/>
      <c r="B86" s="10"/>
      <c r="C86" s="10"/>
      <c r="D86" s="10"/>
      <c r="E86" s="10" t="str">
        <f>IF(D86="","",IFERROR(VLOOKUP(D86,'品目マスタ'!$A:$B,2,FALSE),"未登録"))</f>
        <v/>
      </c>
      <c r="F86" s="12"/>
      <c r="G86" s="10" t="str">
        <f>IF(D86="","",IFERROR(VLOOKUP(D86,'品目マスタ'!$A:$E,4,FALSE),""))</f>
        <v/>
      </c>
      <c r="H86" s="12" t="str">
        <f>IF(D86="","",IFERROR(VLOOKUP(D86,'品目マスタ'!$A:$E,5,FALSE),0))</f>
        <v/>
      </c>
      <c r="I86" s="12"/>
      <c r="J86" s="12" t="str">
        <f t="shared" si="1"/>
        <v/>
      </c>
      <c r="K86" s="10"/>
    </row>
    <row r="87" ht="15.75" customHeight="1">
      <c r="A87" s="11"/>
      <c r="B87" s="10"/>
      <c r="C87" s="10"/>
      <c r="D87" s="10"/>
      <c r="E87" s="10" t="str">
        <f>IF(D87="","",IFERROR(VLOOKUP(D87,'品目マスタ'!$A:$B,2,FALSE),"未登録"))</f>
        <v/>
      </c>
      <c r="F87" s="12"/>
      <c r="G87" s="10" t="str">
        <f>IF(D87="","",IFERROR(VLOOKUP(D87,'品目マスタ'!$A:$E,4,FALSE),""))</f>
        <v/>
      </c>
      <c r="H87" s="12" t="str">
        <f>IF(D87="","",IFERROR(VLOOKUP(D87,'品目マスタ'!$A:$E,5,FALSE),0))</f>
        <v/>
      </c>
      <c r="I87" s="12"/>
      <c r="J87" s="12" t="str">
        <f t="shared" si="1"/>
        <v/>
      </c>
      <c r="K87" s="10"/>
    </row>
    <row r="88" ht="15.75" customHeight="1">
      <c r="A88" s="11"/>
      <c r="B88" s="10"/>
      <c r="C88" s="10"/>
      <c r="D88" s="10"/>
      <c r="E88" s="10" t="str">
        <f>IF(D88="","",IFERROR(VLOOKUP(D88,'品目マスタ'!$A:$B,2,FALSE),"未登録"))</f>
        <v/>
      </c>
      <c r="F88" s="12"/>
      <c r="G88" s="10" t="str">
        <f>IF(D88="","",IFERROR(VLOOKUP(D88,'品目マスタ'!$A:$E,4,FALSE),""))</f>
        <v/>
      </c>
      <c r="H88" s="12" t="str">
        <f>IF(D88="","",IFERROR(VLOOKUP(D88,'品目マスタ'!$A:$E,5,FALSE),0))</f>
        <v/>
      </c>
      <c r="I88" s="12"/>
      <c r="J88" s="12" t="str">
        <f t="shared" si="1"/>
        <v/>
      </c>
      <c r="K88" s="10"/>
    </row>
    <row r="89" ht="15.75" customHeight="1">
      <c r="A89" s="11"/>
      <c r="B89" s="10"/>
      <c r="C89" s="10"/>
      <c r="D89" s="10"/>
      <c r="E89" s="10" t="str">
        <f>IF(D89="","",IFERROR(VLOOKUP(D89,'品目マスタ'!$A:$B,2,FALSE),"未登録"))</f>
        <v/>
      </c>
      <c r="F89" s="12"/>
      <c r="G89" s="10" t="str">
        <f>IF(D89="","",IFERROR(VLOOKUP(D89,'品目マスタ'!$A:$E,4,FALSE),""))</f>
        <v/>
      </c>
      <c r="H89" s="12" t="str">
        <f>IF(D89="","",IFERROR(VLOOKUP(D89,'品目マスタ'!$A:$E,5,FALSE),0))</f>
        <v/>
      </c>
      <c r="I89" s="12"/>
      <c r="J89" s="12" t="str">
        <f t="shared" si="1"/>
        <v/>
      </c>
      <c r="K89" s="10"/>
    </row>
    <row r="90" ht="15.75" customHeight="1">
      <c r="A90" s="11"/>
      <c r="B90" s="10"/>
      <c r="C90" s="10"/>
      <c r="D90" s="10"/>
      <c r="E90" s="10" t="str">
        <f>IF(D90="","",IFERROR(VLOOKUP(D90,'品目マスタ'!$A:$B,2,FALSE),"未登録"))</f>
        <v/>
      </c>
      <c r="F90" s="12"/>
      <c r="G90" s="10" t="str">
        <f>IF(D90="","",IFERROR(VLOOKUP(D90,'品目マスタ'!$A:$E,4,FALSE),""))</f>
        <v/>
      </c>
      <c r="H90" s="12" t="str">
        <f>IF(D90="","",IFERROR(VLOOKUP(D90,'品目マスタ'!$A:$E,5,FALSE),0))</f>
        <v/>
      </c>
      <c r="I90" s="12"/>
      <c r="J90" s="12" t="str">
        <f t="shared" si="1"/>
        <v/>
      </c>
      <c r="K90" s="10"/>
    </row>
    <row r="91" ht="15.75" customHeight="1">
      <c r="A91" s="11"/>
      <c r="B91" s="10"/>
      <c r="C91" s="10"/>
      <c r="D91" s="10"/>
      <c r="E91" s="10" t="str">
        <f>IF(D91="","",IFERROR(VLOOKUP(D91,'品目マスタ'!$A:$B,2,FALSE),"未登録"))</f>
        <v/>
      </c>
      <c r="F91" s="12"/>
      <c r="G91" s="10" t="str">
        <f>IF(D91="","",IFERROR(VLOOKUP(D91,'品目マスタ'!$A:$E,4,FALSE),""))</f>
        <v/>
      </c>
      <c r="H91" s="12" t="str">
        <f>IF(D91="","",IFERROR(VLOOKUP(D91,'品目マスタ'!$A:$E,5,FALSE),0))</f>
        <v/>
      </c>
      <c r="I91" s="12"/>
      <c r="J91" s="12" t="str">
        <f t="shared" si="1"/>
        <v/>
      </c>
      <c r="K91" s="10"/>
    </row>
    <row r="92" ht="15.75" customHeight="1">
      <c r="A92" s="11"/>
      <c r="B92" s="10"/>
      <c r="C92" s="10"/>
      <c r="D92" s="10"/>
      <c r="E92" s="10" t="str">
        <f>IF(D92="","",IFERROR(VLOOKUP(D92,'品目マスタ'!$A:$B,2,FALSE),"未登録"))</f>
        <v/>
      </c>
      <c r="F92" s="12"/>
      <c r="G92" s="10" t="str">
        <f>IF(D92="","",IFERROR(VLOOKUP(D92,'品目マスタ'!$A:$E,4,FALSE),""))</f>
        <v/>
      </c>
      <c r="H92" s="12" t="str">
        <f>IF(D92="","",IFERROR(VLOOKUP(D92,'品目マスタ'!$A:$E,5,FALSE),0))</f>
        <v/>
      </c>
      <c r="I92" s="12"/>
      <c r="J92" s="12" t="str">
        <f t="shared" si="1"/>
        <v/>
      </c>
      <c r="K92" s="10"/>
    </row>
    <row r="93" ht="15.75" customHeight="1">
      <c r="A93" s="11"/>
      <c r="B93" s="10"/>
      <c r="C93" s="10"/>
      <c r="D93" s="10"/>
      <c r="E93" s="10" t="str">
        <f>IF(D93="","",IFERROR(VLOOKUP(D93,'品目マスタ'!$A:$B,2,FALSE),"未登録"))</f>
        <v/>
      </c>
      <c r="F93" s="12"/>
      <c r="G93" s="10" t="str">
        <f>IF(D93="","",IFERROR(VLOOKUP(D93,'品目マスタ'!$A:$E,4,FALSE),""))</f>
        <v/>
      </c>
      <c r="H93" s="12" t="str">
        <f>IF(D93="","",IFERROR(VLOOKUP(D93,'品目マスタ'!$A:$E,5,FALSE),0))</f>
        <v/>
      </c>
      <c r="I93" s="12"/>
      <c r="J93" s="12" t="str">
        <f t="shared" si="1"/>
        <v/>
      </c>
      <c r="K93" s="10"/>
    </row>
    <row r="94" ht="15.75" customHeight="1">
      <c r="A94" s="11"/>
      <c r="B94" s="10"/>
      <c r="C94" s="10"/>
      <c r="D94" s="10"/>
      <c r="E94" s="10" t="str">
        <f>IF(D94="","",IFERROR(VLOOKUP(D94,'品目マスタ'!$A:$B,2,FALSE),"未登録"))</f>
        <v/>
      </c>
      <c r="F94" s="12"/>
      <c r="G94" s="10" t="str">
        <f>IF(D94="","",IFERROR(VLOOKUP(D94,'品目マスタ'!$A:$E,4,FALSE),""))</f>
        <v/>
      </c>
      <c r="H94" s="12" t="str">
        <f>IF(D94="","",IFERROR(VLOOKUP(D94,'品目マスタ'!$A:$E,5,FALSE),0))</f>
        <v/>
      </c>
      <c r="I94" s="12"/>
      <c r="J94" s="12" t="str">
        <f t="shared" si="1"/>
        <v/>
      </c>
      <c r="K94" s="10"/>
    </row>
    <row r="95" ht="15.75" customHeight="1">
      <c r="A95" s="11"/>
      <c r="B95" s="10"/>
      <c r="C95" s="10"/>
      <c r="D95" s="10"/>
      <c r="E95" s="10" t="str">
        <f>IF(D95="","",IFERROR(VLOOKUP(D95,'品目マスタ'!$A:$B,2,FALSE),"未登録"))</f>
        <v/>
      </c>
      <c r="F95" s="12"/>
      <c r="G95" s="10" t="str">
        <f>IF(D95="","",IFERROR(VLOOKUP(D95,'品目マスタ'!$A:$E,4,FALSE),""))</f>
        <v/>
      </c>
      <c r="H95" s="12" t="str">
        <f>IF(D95="","",IFERROR(VLOOKUP(D95,'品目マスタ'!$A:$E,5,FALSE),0))</f>
        <v/>
      </c>
      <c r="I95" s="12"/>
      <c r="J95" s="12" t="str">
        <f t="shared" si="1"/>
        <v/>
      </c>
      <c r="K95" s="10"/>
    </row>
    <row r="96" ht="15.75" customHeight="1">
      <c r="A96" s="11"/>
      <c r="B96" s="10"/>
      <c r="C96" s="10"/>
      <c r="D96" s="10"/>
      <c r="E96" s="10" t="str">
        <f>IF(D96="","",IFERROR(VLOOKUP(D96,'品目マスタ'!$A:$B,2,FALSE),"未登録"))</f>
        <v/>
      </c>
      <c r="F96" s="12"/>
      <c r="G96" s="10" t="str">
        <f>IF(D96="","",IFERROR(VLOOKUP(D96,'品目マスタ'!$A:$E,4,FALSE),""))</f>
        <v/>
      </c>
      <c r="H96" s="12" t="str">
        <f>IF(D96="","",IFERROR(VLOOKUP(D96,'品目マスタ'!$A:$E,5,FALSE),0))</f>
        <v/>
      </c>
      <c r="I96" s="12"/>
      <c r="J96" s="12" t="str">
        <f t="shared" si="1"/>
        <v/>
      </c>
      <c r="K96" s="10"/>
    </row>
    <row r="97" ht="15.75" customHeight="1">
      <c r="A97" s="11"/>
      <c r="B97" s="10"/>
      <c r="C97" s="10"/>
      <c r="D97" s="10"/>
      <c r="E97" s="10" t="str">
        <f>IF(D97="","",IFERROR(VLOOKUP(D97,'品目マスタ'!$A:$B,2,FALSE),"未登録"))</f>
        <v/>
      </c>
      <c r="F97" s="12"/>
      <c r="G97" s="10" t="str">
        <f>IF(D97="","",IFERROR(VLOOKUP(D97,'品目マスタ'!$A:$E,4,FALSE),""))</f>
        <v/>
      </c>
      <c r="H97" s="12" t="str">
        <f>IF(D97="","",IFERROR(VLOOKUP(D97,'品目マスタ'!$A:$E,5,FALSE),0))</f>
        <v/>
      </c>
      <c r="I97" s="12"/>
      <c r="J97" s="12" t="str">
        <f t="shared" si="1"/>
        <v/>
      </c>
      <c r="K97" s="10"/>
    </row>
    <row r="98" ht="15.75" customHeight="1">
      <c r="A98" s="11"/>
      <c r="B98" s="10"/>
      <c r="C98" s="10"/>
      <c r="D98" s="10"/>
      <c r="E98" s="10" t="str">
        <f>IF(D98="","",IFERROR(VLOOKUP(D98,'品目マスタ'!$A:$B,2,FALSE),"未登録"))</f>
        <v/>
      </c>
      <c r="F98" s="12"/>
      <c r="G98" s="10" t="str">
        <f>IF(D98="","",IFERROR(VLOOKUP(D98,'品目マスタ'!$A:$E,4,FALSE),""))</f>
        <v/>
      </c>
      <c r="H98" s="12" t="str">
        <f>IF(D98="","",IFERROR(VLOOKUP(D98,'品目マスタ'!$A:$E,5,FALSE),0))</f>
        <v/>
      </c>
      <c r="I98" s="12"/>
      <c r="J98" s="12" t="str">
        <f t="shared" si="1"/>
        <v/>
      </c>
      <c r="K98" s="10"/>
    </row>
    <row r="99" ht="15.75" customHeight="1">
      <c r="A99" s="11"/>
      <c r="B99" s="10"/>
      <c r="C99" s="10"/>
      <c r="D99" s="10"/>
      <c r="E99" s="10" t="str">
        <f>IF(D99="","",IFERROR(VLOOKUP(D99,'品目マスタ'!$A:$B,2,FALSE),"未登録"))</f>
        <v/>
      </c>
      <c r="F99" s="12"/>
      <c r="G99" s="10" t="str">
        <f>IF(D99="","",IFERROR(VLOOKUP(D99,'品目マスタ'!$A:$E,4,FALSE),""))</f>
        <v/>
      </c>
      <c r="H99" s="12" t="str">
        <f>IF(D99="","",IFERROR(VLOOKUP(D99,'品目マスタ'!$A:$E,5,FALSE),0))</f>
        <v/>
      </c>
      <c r="I99" s="12"/>
      <c r="J99" s="12" t="str">
        <f t="shared" si="1"/>
        <v/>
      </c>
      <c r="K99" s="10"/>
    </row>
    <row r="100" ht="15.75" customHeight="1">
      <c r="A100" s="11"/>
      <c r="B100" s="10"/>
      <c r="C100" s="10"/>
      <c r="D100" s="10"/>
      <c r="E100" s="10" t="str">
        <f>IF(D100="","",IFERROR(VLOOKUP(D100,'品目マスタ'!$A:$B,2,FALSE),"未登録"))</f>
        <v/>
      </c>
      <c r="F100" s="12"/>
      <c r="G100" s="10" t="str">
        <f>IF(D100="","",IFERROR(VLOOKUP(D100,'品目マスタ'!$A:$E,4,FALSE),""))</f>
        <v/>
      </c>
      <c r="H100" s="12" t="str">
        <f>IF(D100="","",IFERROR(VLOOKUP(D100,'品目マスタ'!$A:$E,5,FALSE),0))</f>
        <v/>
      </c>
      <c r="I100" s="12"/>
      <c r="J100" s="12" t="str">
        <f t="shared" si="1"/>
        <v/>
      </c>
      <c r="K100" s="10"/>
    </row>
    <row r="101" ht="15.75" customHeight="1">
      <c r="A101" s="11"/>
      <c r="B101" s="10"/>
      <c r="C101" s="10"/>
      <c r="D101" s="10"/>
      <c r="E101" s="10" t="str">
        <f>IF(D101="","",IFERROR(VLOOKUP(D101,'品目マスタ'!$A:$B,2,FALSE),"未登録"))</f>
        <v/>
      </c>
      <c r="F101" s="12"/>
      <c r="G101" s="10" t="str">
        <f>IF(D101="","",IFERROR(VLOOKUP(D101,'品目マスタ'!$A:$E,4,FALSE),""))</f>
        <v/>
      </c>
      <c r="H101" s="12" t="str">
        <f>IF(D101="","",IFERROR(VLOOKUP(D101,'品目マスタ'!$A:$E,5,FALSE),0))</f>
        <v/>
      </c>
      <c r="I101" s="12"/>
      <c r="J101" s="12" t="str">
        <f t="shared" si="1"/>
        <v/>
      </c>
      <c r="K101" s="10"/>
    </row>
    <row r="102" ht="15.75" customHeight="1">
      <c r="A102" s="11"/>
      <c r="B102" s="10"/>
      <c r="C102" s="10"/>
      <c r="D102" s="10"/>
      <c r="E102" s="10" t="str">
        <f>IF(D102="","",IFERROR(VLOOKUP(D102,'品目マスタ'!$A:$B,2,FALSE),"未登録"))</f>
        <v/>
      </c>
      <c r="F102" s="12"/>
      <c r="G102" s="10" t="str">
        <f>IF(D102="","",IFERROR(VLOOKUP(D102,'品目マスタ'!$A:$E,4,FALSE),""))</f>
        <v/>
      </c>
      <c r="H102" s="12" t="str">
        <f>IF(D102="","",IFERROR(VLOOKUP(D102,'品目マスタ'!$A:$E,5,FALSE),0))</f>
        <v/>
      </c>
      <c r="I102" s="12"/>
      <c r="J102" s="12" t="str">
        <f t="shared" si="1"/>
        <v/>
      </c>
      <c r="K102" s="10"/>
    </row>
    <row r="103" ht="15.75" customHeight="1">
      <c r="A103" s="11"/>
      <c r="B103" s="10"/>
      <c r="C103" s="10"/>
      <c r="D103" s="10"/>
      <c r="E103" s="10" t="str">
        <f>IF(D103="","",IFERROR(VLOOKUP(D103,'品目マスタ'!$A:$B,2,FALSE),"未登録"))</f>
        <v/>
      </c>
      <c r="F103" s="12"/>
      <c r="G103" s="10" t="str">
        <f>IF(D103="","",IFERROR(VLOOKUP(D103,'品目マスタ'!$A:$E,4,FALSE),""))</f>
        <v/>
      </c>
      <c r="H103" s="12" t="str">
        <f>IF(D103="","",IFERROR(VLOOKUP(D103,'品目マスタ'!$A:$E,5,FALSE),0))</f>
        <v/>
      </c>
      <c r="I103" s="12"/>
      <c r="J103" s="12" t="str">
        <f t="shared" si="1"/>
        <v/>
      </c>
      <c r="K103" s="10"/>
    </row>
    <row r="104" ht="15.75" customHeight="1">
      <c r="A104" s="11"/>
      <c r="B104" s="10"/>
      <c r="C104" s="10"/>
      <c r="D104" s="10"/>
      <c r="E104" s="10" t="str">
        <f>IF(D104="","",IFERROR(VLOOKUP(D104,'品目マスタ'!$A:$B,2,FALSE),"未登録"))</f>
        <v/>
      </c>
      <c r="F104" s="12"/>
      <c r="G104" s="10" t="str">
        <f>IF(D104="","",IFERROR(VLOOKUP(D104,'品目マスタ'!$A:$E,4,FALSE),""))</f>
        <v/>
      </c>
      <c r="H104" s="12" t="str">
        <f>IF(D104="","",IFERROR(VLOOKUP(D104,'品目マスタ'!$A:$E,5,FALSE),0))</f>
        <v/>
      </c>
      <c r="I104" s="12"/>
      <c r="J104" s="12" t="str">
        <f t="shared" si="1"/>
        <v/>
      </c>
      <c r="K104" s="10"/>
    </row>
    <row r="105" ht="15.75" customHeight="1">
      <c r="A105" s="11"/>
      <c r="B105" s="10"/>
      <c r="C105" s="10"/>
      <c r="D105" s="10"/>
      <c r="E105" s="10" t="str">
        <f>IF(D105="","",IFERROR(VLOOKUP(D105,'品目マスタ'!$A:$B,2,FALSE),"未登録"))</f>
        <v/>
      </c>
      <c r="F105" s="12"/>
      <c r="G105" s="10" t="str">
        <f>IF(D105="","",IFERROR(VLOOKUP(D105,'品目マスタ'!$A:$E,4,FALSE),""))</f>
        <v/>
      </c>
      <c r="H105" s="12" t="str">
        <f>IF(D105="","",IFERROR(VLOOKUP(D105,'品目マスタ'!$A:$E,5,FALSE),0))</f>
        <v/>
      </c>
      <c r="I105" s="12"/>
      <c r="J105" s="12" t="str">
        <f t="shared" si="1"/>
        <v/>
      </c>
      <c r="K105" s="10"/>
    </row>
    <row r="106" ht="15.75" customHeight="1">
      <c r="A106" s="11"/>
      <c r="B106" s="10"/>
      <c r="C106" s="10"/>
      <c r="D106" s="10"/>
      <c r="E106" s="10" t="str">
        <f>IF(D106="","",IFERROR(VLOOKUP(D106,'品目マスタ'!$A:$B,2,FALSE),"未登録"))</f>
        <v/>
      </c>
      <c r="F106" s="12"/>
      <c r="G106" s="10" t="str">
        <f>IF(D106="","",IFERROR(VLOOKUP(D106,'品目マスタ'!$A:$E,4,FALSE),""))</f>
        <v/>
      </c>
      <c r="H106" s="12" t="str">
        <f>IF(D106="","",IFERROR(VLOOKUP(D106,'品目マスタ'!$A:$E,5,FALSE),0))</f>
        <v/>
      </c>
      <c r="I106" s="12"/>
      <c r="J106" s="12" t="str">
        <f t="shared" si="1"/>
        <v/>
      </c>
      <c r="K106" s="10"/>
    </row>
    <row r="107" ht="15.75" customHeight="1">
      <c r="A107" s="11"/>
      <c r="B107" s="10"/>
      <c r="C107" s="10"/>
      <c r="D107" s="10"/>
      <c r="E107" s="10" t="str">
        <f>IF(D107="","",IFERROR(VLOOKUP(D107,'品目マスタ'!$A:$B,2,FALSE),"未登録"))</f>
        <v/>
      </c>
      <c r="F107" s="12"/>
      <c r="G107" s="10" t="str">
        <f>IF(D107="","",IFERROR(VLOOKUP(D107,'品目マスタ'!$A:$E,4,FALSE),""))</f>
        <v/>
      </c>
      <c r="H107" s="12" t="str">
        <f>IF(D107="","",IFERROR(VLOOKUP(D107,'品目マスタ'!$A:$E,5,FALSE),0))</f>
        <v/>
      </c>
      <c r="I107" s="12"/>
      <c r="J107" s="12" t="str">
        <f t="shared" si="1"/>
        <v/>
      </c>
      <c r="K107" s="10"/>
    </row>
    <row r="108" ht="15.75" customHeight="1">
      <c r="A108" s="11"/>
      <c r="B108" s="10"/>
      <c r="C108" s="10"/>
      <c r="D108" s="10"/>
      <c r="E108" s="10" t="str">
        <f>IF(D108="","",IFERROR(VLOOKUP(D108,'品目マスタ'!$A:$B,2,FALSE),"未登録"))</f>
        <v/>
      </c>
      <c r="F108" s="12"/>
      <c r="G108" s="10" t="str">
        <f>IF(D108="","",IFERROR(VLOOKUP(D108,'品目マスタ'!$A:$E,4,FALSE),""))</f>
        <v/>
      </c>
      <c r="H108" s="12" t="str">
        <f>IF(D108="","",IFERROR(VLOOKUP(D108,'品目マスタ'!$A:$E,5,FALSE),0))</f>
        <v/>
      </c>
      <c r="I108" s="12"/>
      <c r="J108" s="12" t="str">
        <f t="shared" si="1"/>
        <v/>
      </c>
      <c r="K108" s="10"/>
    </row>
    <row r="109" ht="15.75" customHeight="1">
      <c r="A109" s="11"/>
      <c r="B109" s="10"/>
      <c r="C109" s="10"/>
      <c r="D109" s="10"/>
      <c r="E109" s="10" t="str">
        <f>IF(D109="","",IFERROR(VLOOKUP(D109,'品目マスタ'!$A:$B,2,FALSE),"未登録"))</f>
        <v/>
      </c>
      <c r="F109" s="12"/>
      <c r="G109" s="10" t="str">
        <f>IF(D109="","",IFERROR(VLOOKUP(D109,'品目マスタ'!$A:$E,4,FALSE),""))</f>
        <v/>
      </c>
      <c r="H109" s="12" t="str">
        <f>IF(D109="","",IFERROR(VLOOKUP(D109,'品目マスタ'!$A:$E,5,FALSE),0))</f>
        <v/>
      </c>
      <c r="I109" s="12"/>
      <c r="J109" s="12" t="str">
        <f t="shared" si="1"/>
        <v/>
      </c>
      <c r="K109" s="10"/>
    </row>
    <row r="110" ht="15.75" customHeight="1">
      <c r="A110" s="11"/>
      <c r="B110" s="10"/>
      <c r="C110" s="10"/>
      <c r="D110" s="10"/>
      <c r="E110" s="10" t="str">
        <f>IF(D110="","",IFERROR(VLOOKUP(D110,'品目マスタ'!$A:$B,2,FALSE),"未登録"))</f>
        <v/>
      </c>
      <c r="F110" s="12"/>
      <c r="G110" s="10" t="str">
        <f>IF(D110="","",IFERROR(VLOOKUP(D110,'品目マスタ'!$A:$E,4,FALSE),""))</f>
        <v/>
      </c>
      <c r="H110" s="12" t="str">
        <f>IF(D110="","",IFERROR(VLOOKUP(D110,'品目マスタ'!$A:$E,5,FALSE),0))</f>
        <v/>
      </c>
      <c r="I110" s="12"/>
      <c r="J110" s="12" t="str">
        <f t="shared" si="1"/>
        <v/>
      </c>
      <c r="K110" s="10"/>
    </row>
    <row r="111" ht="15.75" customHeight="1">
      <c r="A111" s="11"/>
      <c r="B111" s="10"/>
      <c r="C111" s="10"/>
      <c r="D111" s="10"/>
      <c r="E111" s="10" t="str">
        <f>IF(D111="","",IFERROR(VLOOKUP(D111,'品目マスタ'!$A:$B,2,FALSE),"未登録"))</f>
        <v/>
      </c>
      <c r="F111" s="12"/>
      <c r="G111" s="10" t="str">
        <f>IF(D111="","",IFERROR(VLOOKUP(D111,'品目マスタ'!$A:$E,4,FALSE),""))</f>
        <v/>
      </c>
      <c r="H111" s="12" t="str">
        <f>IF(D111="","",IFERROR(VLOOKUP(D111,'品目マスタ'!$A:$E,5,FALSE),0))</f>
        <v/>
      </c>
      <c r="I111" s="12"/>
      <c r="J111" s="12" t="str">
        <f t="shared" si="1"/>
        <v/>
      </c>
      <c r="K111" s="10"/>
    </row>
    <row r="112" ht="15.75" customHeight="1">
      <c r="A112" s="11"/>
      <c r="B112" s="10"/>
      <c r="C112" s="10"/>
      <c r="D112" s="10"/>
      <c r="E112" s="10" t="str">
        <f>IF(D112="","",IFERROR(VLOOKUP(D112,'品目マスタ'!$A:$B,2,FALSE),"未登録"))</f>
        <v/>
      </c>
      <c r="F112" s="12"/>
      <c r="G112" s="10" t="str">
        <f>IF(D112="","",IFERROR(VLOOKUP(D112,'品目マスタ'!$A:$E,4,FALSE),""))</f>
        <v/>
      </c>
      <c r="H112" s="12" t="str">
        <f>IF(D112="","",IFERROR(VLOOKUP(D112,'品目マスタ'!$A:$E,5,FALSE),0))</f>
        <v/>
      </c>
      <c r="I112" s="12"/>
      <c r="J112" s="12" t="str">
        <f t="shared" si="1"/>
        <v/>
      </c>
      <c r="K112" s="10"/>
    </row>
    <row r="113" ht="15.75" customHeight="1">
      <c r="A113" s="11"/>
      <c r="B113" s="10"/>
      <c r="C113" s="10"/>
      <c r="D113" s="10"/>
      <c r="E113" s="10" t="str">
        <f>IF(D113="","",IFERROR(VLOOKUP(D113,'品目マスタ'!$A:$B,2,FALSE),"未登録"))</f>
        <v/>
      </c>
      <c r="F113" s="12"/>
      <c r="G113" s="10" t="str">
        <f>IF(D113="","",IFERROR(VLOOKUP(D113,'品目マスタ'!$A:$E,4,FALSE),""))</f>
        <v/>
      </c>
      <c r="H113" s="12" t="str">
        <f>IF(D113="","",IFERROR(VLOOKUP(D113,'品目マスタ'!$A:$E,5,FALSE),0))</f>
        <v/>
      </c>
      <c r="I113" s="12"/>
      <c r="J113" s="12" t="str">
        <f t="shared" si="1"/>
        <v/>
      </c>
      <c r="K113" s="10"/>
    </row>
    <row r="114" ht="15.75" customHeight="1">
      <c r="A114" s="11"/>
      <c r="B114" s="10"/>
      <c r="C114" s="10"/>
      <c r="D114" s="10"/>
      <c r="E114" s="10" t="str">
        <f>IF(D114="","",IFERROR(VLOOKUP(D114,'品目マスタ'!$A:$B,2,FALSE),"未登録"))</f>
        <v/>
      </c>
      <c r="F114" s="12"/>
      <c r="G114" s="10" t="str">
        <f>IF(D114="","",IFERROR(VLOOKUP(D114,'品目マスタ'!$A:$E,4,FALSE),""))</f>
        <v/>
      </c>
      <c r="H114" s="12" t="str">
        <f>IF(D114="","",IFERROR(VLOOKUP(D114,'品目マスタ'!$A:$E,5,FALSE),0))</f>
        <v/>
      </c>
      <c r="I114" s="12"/>
      <c r="J114" s="12" t="str">
        <f t="shared" si="1"/>
        <v/>
      </c>
      <c r="K114" s="10"/>
    </row>
    <row r="115" ht="15.75" customHeight="1">
      <c r="A115" s="11"/>
      <c r="B115" s="10"/>
      <c r="C115" s="10"/>
      <c r="D115" s="10"/>
      <c r="E115" s="10" t="str">
        <f>IF(D115="","",IFERROR(VLOOKUP(D115,'品目マスタ'!$A:$B,2,FALSE),"未登録"))</f>
        <v/>
      </c>
      <c r="F115" s="12"/>
      <c r="G115" s="10" t="str">
        <f>IF(D115="","",IFERROR(VLOOKUP(D115,'品目マスタ'!$A:$E,4,FALSE),""))</f>
        <v/>
      </c>
      <c r="H115" s="12" t="str">
        <f>IF(D115="","",IFERROR(VLOOKUP(D115,'品目マスタ'!$A:$E,5,FALSE),0))</f>
        <v/>
      </c>
      <c r="I115" s="12"/>
      <c r="J115" s="12" t="str">
        <f t="shared" si="1"/>
        <v/>
      </c>
      <c r="K115" s="10"/>
    </row>
    <row r="116" ht="15.75" customHeight="1">
      <c r="A116" s="11"/>
      <c r="B116" s="10"/>
      <c r="C116" s="10"/>
      <c r="D116" s="10"/>
      <c r="E116" s="10" t="str">
        <f>IF(D116="","",IFERROR(VLOOKUP(D116,'品目マスタ'!$A:$B,2,FALSE),"未登録"))</f>
        <v/>
      </c>
      <c r="F116" s="12"/>
      <c r="G116" s="10" t="str">
        <f>IF(D116="","",IFERROR(VLOOKUP(D116,'品目マスタ'!$A:$E,4,FALSE),""))</f>
        <v/>
      </c>
      <c r="H116" s="12" t="str">
        <f>IF(D116="","",IFERROR(VLOOKUP(D116,'品目マスタ'!$A:$E,5,FALSE),0))</f>
        <v/>
      </c>
      <c r="I116" s="12"/>
      <c r="J116" s="12" t="str">
        <f t="shared" si="1"/>
        <v/>
      </c>
      <c r="K116" s="10"/>
    </row>
    <row r="117" ht="15.75" customHeight="1">
      <c r="A117" s="11"/>
      <c r="B117" s="10"/>
      <c r="C117" s="10"/>
      <c r="D117" s="10"/>
      <c r="E117" s="10" t="str">
        <f>IF(D117="","",IFERROR(VLOOKUP(D117,'品目マスタ'!$A:$B,2,FALSE),"未登録"))</f>
        <v/>
      </c>
      <c r="F117" s="12"/>
      <c r="G117" s="10" t="str">
        <f>IF(D117="","",IFERROR(VLOOKUP(D117,'品目マスタ'!$A:$E,4,FALSE),""))</f>
        <v/>
      </c>
      <c r="H117" s="12" t="str">
        <f>IF(D117="","",IFERROR(VLOOKUP(D117,'品目マスタ'!$A:$E,5,FALSE),0))</f>
        <v/>
      </c>
      <c r="I117" s="12"/>
      <c r="J117" s="12" t="str">
        <f t="shared" si="1"/>
        <v/>
      </c>
      <c r="K117" s="10"/>
    </row>
    <row r="118" ht="15.75" customHeight="1">
      <c r="A118" s="11"/>
      <c r="B118" s="10"/>
      <c r="C118" s="10"/>
      <c r="D118" s="10"/>
      <c r="E118" s="10" t="str">
        <f>IF(D118="","",IFERROR(VLOOKUP(D118,'品目マスタ'!$A:$B,2,FALSE),"未登録"))</f>
        <v/>
      </c>
      <c r="F118" s="12"/>
      <c r="G118" s="10" t="str">
        <f>IF(D118="","",IFERROR(VLOOKUP(D118,'品目マスタ'!$A:$E,4,FALSE),""))</f>
        <v/>
      </c>
      <c r="H118" s="12" t="str">
        <f>IF(D118="","",IFERROR(VLOOKUP(D118,'品目マスタ'!$A:$E,5,FALSE),0))</f>
        <v/>
      </c>
      <c r="I118" s="12"/>
      <c r="J118" s="12" t="str">
        <f t="shared" si="1"/>
        <v/>
      </c>
      <c r="K118" s="10"/>
    </row>
    <row r="119" ht="15.75" customHeight="1">
      <c r="A119" s="11"/>
      <c r="B119" s="10"/>
      <c r="C119" s="10"/>
      <c r="D119" s="10"/>
      <c r="E119" s="10" t="str">
        <f>IF(D119="","",IFERROR(VLOOKUP(D119,'品目マスタ'!$A:$B,2,FALSE),"未登録"))</f>
        <v/>
      </c>
      <c r="F119" s="12"/>
      <c r="G119" s="10" t="str">
        <f>IF(D119="","",IFERROR(VLOOKUP(D119,'品目マスタ'!$A:$E,4,FALSE),""))</f>
        <v/>
      </c>
      <c r="H119" s="12" t="str">
        <f>IF(D119="","",IFERROR(VLOOKUP(D119,'品目マスタ'!$A:$E,5,FALSE),0))</f>
        <v/>
      </c>
      <c r="I119" s="12"/>
      <c r="J119" s="12" t="str">
        <f t="shared" si="1"/>
        <v/>
      </c>
      <c r="K119" s="10"/>
    </row>
    <row r="120" ht="15.75" customHeight="1">
      <c r="A120" s="11"/>
      <c r="B120" s="10"/>
      <c r="C120" s="10"/>
      <c r="D120" s="10"/>
      <c r="E120" s="10" t="str">
        <f>IF(D120="","",IFERROR(VLOOKUP(D120,'品目マスタ'!$A:$B,2,FALSE),"未登録"))</f>
        <v/>
      </c>
      <c r="F120" s="12"/>
      <c r="G120" s="10" t="str">
        <f>IF(D120="","",IFERROR(VLOOKUP(D120,'品目マスタ'!$A:$E,4,FALSE),""))</f>
        <v/>
      </c>
      <c r="H120" s="12" t="str">
        <f>IF(D120="","",IFERROR(VLOOKUP(D120,'品目マスタ'!$A:$E,5,FALSE),0))</f>
        <v/>
      </c>
      <c r="I120" s="12"/>
      <c r="J120" s="12" t="str">
        <f t="shared" si="1"/>
        <v/>
      </c>
      <c r="K120" s="10"/>
    </row>
    <row r="121" ht="15.75" customHeight="1">
      <c r="A121" s="11"/>
      <c r="B121" s="10"/>
      <c r="C121" s="10"/>
      <c r="D121" s="10"/>
      <c r="E121" s="10" t="str">
        <f>IF(D121="","",IFERROR(VLOOKUP(D121,'品目マスタ'!$A:$B,2,FALSE),"未登録"))</f>
        <v/>
      </c>
      <c r="F121" s="12"/>
      <c r="G121" s="10" t="str">
        <f>IF(D121="","",IFERROR(VLOOKUP(D121,'品目マスタ'!$A:$E,4,FALSE),""))</f>
        <v/>
      </c>
      <c r="H121" s="12" t="str">
        <f>IF(D121="","",IFERROR(VLOOKUP(D121,'品目マスタ'!$A:$E,5,FALSE),0))</f>
        <v/>
      </c>
      <c r="I121" s="12"/>
      <c r="J121" s="12" t="str">
        <f t="shared" si="1"/>
        <v/>
      </c>
      <c r="K121" s="10"/>
    </row>
    <row r="122" ht="15.75" customHeight="1">
      <c r="A122" s="11"/>
      <c r="B122" s="10"/>
      <c r="C122" s="10"/>
      <c r="D122" s="10"/>
      <c r="E122" s="10" t="str">
        <f>IF(D122="","",IFERROR(VLOOKUP(D122,'品目マスタ'!$A:$B,2,FALSE),"未登録"))</f>
        <v/>
      </c>
      <c r="F122" s="12"/>
      <c r="G122" s="10" t="str">
        <f>IF(D122="","",IFERROR(VLOOKUP(D122,'品目マスタ'!$A:$E,4,FALSE),""))</f>
        <v/>
      </c>
      <c r="H122" s="12" t="str">
        <f>IF(D122="","",IFERROR(VLOOKUP(D122,'品目マスタ'!$A:$E,5,FALSE),0))</f>
        <v/>
      </c>
      <c r="I122" s="12"/>
      <c r="J122" s="12" t="str">
        <f t="shared" si="1"/>
        <v/>
      </c>
      <c r="K122" s="10"/>
    </row>
    <row r="123" ht="15.75" customHeight="1">
      <c r="A123" s="11"/>
      <c r="B123" s="10"/>
      <c r="C123" s="10"/>
      <c r="D123" s="10"/>
      <c r="E123" s="10" t="str">
        <f>IF(D123="","",IFERROR(VLOOKUP(D123,'品目マスタ'!$A:$B,2,FALSE),"未登録"))</f>
        <v/>
      </c>
      <c r="F123" s="12"/>
      <c r="G123" s="10" t="str">
        <f>IF(D123="","",IFERROR(VLOOKUP(D123,'品目マスタ'!$A:$E,4,FALSE),""))</f>
        <v/>
      </c>
      <c r="H123" s="12" t="str">
        <f>IF(D123="","",IFERROR(VLOOKUP(D123,'品目マスタ'!$A:$E,5,FALSE),0))</f>
        <v/>
      </c>
      <c r="I123" s="12"/>
      <c r="J123" s="12" t="str">
        <f t="shared" si="1"/>
        <v/>
      </c>
      <c r="K123" s="10"/>
    </row>
    <row r="124" ht="15.75" customHeight="1">
      <c r="A124" s="11"/>
      <c r="B124" s="10"/>
      <c r="C124" s="10"/>
      <c r="D124" s="10"/>
      <c r="E124" s="10" t="str">
        <f>IF(D124="","",IFERROR(VLOOKUP(D124,'品目マスタ'!$A:$B,2,FALSE),"未登録"))</f>
        <v/>
      </c>
      <c r="F124" s="12"/>
      <c r="G124" s="10" t="str">
        <f>IF(D124="","",IFERROR(VLOOKUP(D124,'品目マスタ'!$A:$E,4,FALSE),""))</f>
        <v/>
      </c>
      <c r="H124" s="12" t="str">
        <f>IF(D124="","",IFERROR(VLOOKUP(D124,'品目マスタ'!$A:$E,5,FALSE),0))</f>
        <v/>
      </c>
      <c r="I124" s="12"/>
      <c r="J124" s="12" t="str">
        <f t="shared" si="1"/>
        <v/>
      </c>
      <c r="K124" s="10"/>
    </row>
    <row r="125" ht="15.75" customHeight="1">
      <c r="A125" s="11"/>
      <c r="B125" s="10"/>
      <c r="C125" s="10"/>
      <c r="D125" s="10"/>
      <c r="E125" s="10" t="str">
        <f>IF(D125="","",IFERROR(VLOOKUP(D125,'品目マスタ'!$A:$B,2,FALSE),"未登録"))</f>
        <v/>
      </c>
      <c r="F125" s="12"/>
      <c r="G125" s="10" t="str">
        <f>IF(D125="","",IFERROR(VLOOKUP(D125,'品目マスタ'!$A:$E,4,FALSE),""))</f>
        <v/>
      </c>
      <c r="H125" s="12" t="str">
        <f>IF(D125="","",IFERROR(VLOOKUP(D125,'品目マスタ'!$A:$E,5,FALSE),0))</f>
        <v/>
      </c>
      <c r="I125" s="12"/>
      <c r="J125" s="12" t="str">
        <f t="shared" si="1"/>
        <v/>
      </c>
      <c r="K125" s="10"/>
    </row>
    <row r="126" ht="15.75" customHeight="1">
      <c r="A126" s="11"/>
      <c r="B126" s="10"/>
      <c r="C126" s="10"/>
      <c r="D126" s="10"/>
      <c r="E126" s="10" t="str">
        <f>IF(D126="","",IFERROR(VLOOKUP(D126,'品目マスタ'!$A:$B,2,FALSE),"未登録"))</f>
        <v/>
      </c>
      <c r="F126" s="12"/>
      <c r="G126" s="10" t="str">
        <f>IF(D126="","",IFERROR(VLOOKUP(D126,'品目マスタ'!$A:$E,4,FALSE),""))</f>
        <v/>
      </c>
      <c r="H126" s="12" t="str">
        <f>IF(D126="","",IFERROR(VLOOKUP(D126,'品目マスタ'!$A:$E,5,FALSE),0))</f>
        <v/>
      </c>
      <c r="I126" s="12"/>
      <c r="J126" s="12" t="str">
        <f t="shared" si="1"/>
        <v/>
      </c>
      <c r="K126" s="10"/>
    </row>
    <row r="127" ht="15.75" customHeight="1">
      <c r="A127" s="11"/>
      <c r="B127" s="10"/>
      <c r="C127" s="10"/>
      <c r="D127" s="10"/>
      <c r="E127" s="10" t="str">
        <f>IF(D127="","",IFERROR(VLOOKUP(D127,'品目マスタ'!$A:$B,2,FALSE),"未登録"))</f>
        <v/>
      </c>
      <c r="F127" s="12"/>
      <c r="G127" s="10" t="str">
        <f>IF(D127="","",IFERROR(VLOOKUP(D127,'品目マスタ'!$A:$E,4,FALSE),""))</f>
        <v/>
      </c>
      <c r="H127" s="12" t="str">
        <f>IF(D127="","",IFERROR(VLOOKUP(D127,'品目マスタ'!$A:$E,5,FALSE),0))</f>
        <v/>
      </c>
      <c r="I127" s="12"/>
      <c r="J127" s="12" t="str">
        <f t="shared" si="1"/>
        <v/>
      </c>
      <c r="K127" s="10"/>
    </row>
    <row r="128" ht="15.75" customHeight="1">
      <c r="A128" s="11"/>
      <c r="B128" s="10"/>
      <c r="C128" s="10"/>
      <c r="D128" s="10"/>
      <c r="E128" s="10" t="str">
        <f>IF(D128="","",IFERROR(VLOOKUP(D128,'品目マスタ'!$A:$B,2,FALSE),"未登録"))</f>
        <v/>
      </c>
      <c r="F128" s="12"/>
      <c r="G128" s="10" t="str">
        <f>IF(D128="","",IFERROR(VLOOKUP(D128,'品目マスタ'!$A:$E,4,FALSE),""))</f>
        <v/>
      </c>
      <c r="H128" s="12" t="str">
        <f>IF(D128="","",IFERROR(VLOOKUP(D128,'品目マスタ'!$A:$E,5,FALSE),0))</f>
        <v/>
      </c>
      <c r="I128" s="12"/>
      <c r="J128" s="12" t="str">
        <f t="shared" si="1"/>
        <v/>
      </c>
      <c r="K128" s="10"/>
    </row>
    <row r="129" ht="15.75" customHeight="1">
      <c r="A129" s="11"/>
      <c r="B129" s="10"/>
      <c r="C129" s="10"/>
      <c r="D129" s="10"/>
      <c r="E129" s="10" t="str">
        <f>IF(D129="","",IFERROR(VLOOKUP(D129,'品目マスタ'!$A:$B,2,FALSE),"未登録"))</f>
        <v/>
      </c>
      <c r="F129" s="12"/>
      <c r="G129" s="10" t="str">
        <f>IF(D129="","",IFERROR(VLOOKUP(D129,'品目マスタ'!$A:$E,4,FALSE),""))</f>
        <v/>
      </c>
      <c r="H129" s="12" t="str">
        <f>IF(D129="","",IFERROR(VLOOKUP(D129,'品目マスタ'!$A:$E,5,FALSE),0))</f>
        <v/>
      </c>
      <c r="I129" s="12"/>
      <c r="J129" s="12" t="str">
        <f t="shared" si="1"/>
        <v/>
      </c>
      <c r="K129" s="10"/>
    </row>
    <row r="130" ht="15.75" customHeight="1">
      <c r="A130" s="11"/>
      <c r="B130" s="10"/>
      <c r="C130" s="10"/>
      <c r="D130" s="10"/>
      <c r="E130" s="10" t="str">
        <f>IF(D130="","",IFERROR(VLOOKUP(D130,'品目マスタ'!$A:$B,2,FALSE),"未登録"))</f>
        <v/>
      </c>
      <c r="F130" s="12"/>
      <c r="G130" s="10" t="str">
        <f>IF(D130="","",IFERROR(VLOOKUP(D130,'品目マスタ'!$A:$E,4,FALSE),""))</f>
        <v/>
      </c>
      <c r="H130" s="12" t="str">
        <f>IF(D130="","",IFERROR(VLOOKUP(D130,'品目マスタ'!$A:$E,5,FALSE),0))</f>
        <v/>
      </c>
      <c r="I130" s="12"/>
      <c r="J130" s="12" t="str">
        <f t="shared" si="1"/>
        <v/>
      </c>
      <c r="K130" s="10"/>
    </row>
    <row r="131" ht="15.75" customHeight="1">
      <c r="A131" s="11"/>
      <c r="B131" s="10"/>
      <c r="C131" s="10"/>
      <c r="D131" s="10"/>
      <c r="E131" s="10" t="str">
        <f>IF(D131="","",IFERROR(VLOOKUP(D131,'品目マスタ'!$A:$B,2,FALSE),"未登録"))</f>
        <v/>
      </c>
      <c r="F131" s="12"/>
      <c r="G131" s="10" t="str">
        <f>IF(D131="","",IFERROR(VLOOKUP(D131,'品目マスタ'!$A:$E,4,FALSE),""))</f>
        <v/>
      </c>
      <c r="H131" s="12" t="str">
        <f>IF(D131="","",IFERROR(VLOOKUP(D131,'品目マスタ'!$A:$E,5,FALSE),0))</f>
        <v/>
      </c>
      <c r="I131" s="12"/>
      <c r="J131" s="12" t="str">
        <f t="shared" si="1"/>
        <v/>
      </c>
      <c r="K131" s="10"/>
    </row>
    <row r="132" ht="15.75" customHeight="1">
      <c r="A132" s="11"/>
      <c r="B132" s="10"/>
      <c r="C132" s="10"/>
      <c r="D132" s="10"/>
      <c r="E132" s="10" t="str">
        <f>IF(D132="","",IFERROR(VLOOKUP(D132,'品目マスタ'!$A:$B,2,FALSE),"未登録"))</f>
        <v/>
      </c>
      <c r="F132" s="12"/>
      <c r="G132" s="10" t="str">
        <f>IF(D132="","",IFERROR(VLOOKUP(D132,'品目マスタ'!$A:$E,4,FALSE),""))</f>
        <v/>
      </c>
      <c r="H132" s="12" t="str">
        <f>IF(D132="","",IFERROR(VLOOKUP(D132,'品目マスタ'!$A:$E,5,FALSE),0))</f>
        <v/>
      </c>
      <c r="I132" s="12"/>
      <c r="J132" s="12" t="str">
        <f t="shared" si="1"/>
        <v/>
      </c>
      <c r="K132" s="10"/>
    </row>
    <row r="133" ht="15.75" customHeight="1">
      <c r="A133" s="11"/>
      <c r="B133" s="10"/>
      <c r="C133" s="10"/>
      <c r="D133" s="10"/>
      <c r="E133" s="10" t="str">
        <f>IF(D133="","",IFERROR(VLOOKUP(D133,'品目マスタ'!$A:$B,2,FALSE),"未登録"))</f>
        <v/>
      </c>
      <c r="F133" s="12"/>
      <c r="G133" s="10" t="str">
        <f>IF(D133="","",IFERROR(VLOOKUP(D133,'品目マスタ'!$A:$E,4,FALSE),""))</f>
        <v/>
      </c>
      <c r="H133" s="12" t="str">
        <f>IF(D133="","",IFERROR(VLOOKUP(D133,'品目マスタ'!$A:$E,5,FALSE),0))</f>
        <v/>
      </c>
      <c r="I133" s="12"/>
      <c r="J133" s="12" t="str">
        <f t="shared" si="1"/>
        <v/>
      </c>
      <c r="K133" s="10"/>
    </row>
    <row r="134" ht="15.75" customHeight="1">
      <c r="A134" s="11"/>
      <c r="B134" s="10"/>
      <c r="C134" s="10"/>
      <c r="D134" s="10"/>
      <c r="E134" s="10" t="str">
        <f>IF(D134="","",IFERROR(VLOOKUP(D134,'品目マスタ'!$A:$B,2,FALSE),"未登録"))</f>
        <v/>
      </c>
      <c r="F134" s="12"/>
      <c r="G134" s="10" t="str">
        <f>IF(D134="","",IFERROR(VLOOKUP(D134,'品目マスタ'!$A:$E,4,FALSE),""))</f>
        <v/>
      </c>
      <c r="H134" s="12" t="str">
        <f>IF(D134="","",IFERROR(VLOOKUP(D134,'品目マスタ'!$A:$E,5,FALSE),0))</f>
        <v/>
      </c>
      <c r="I134" s="12"/>
      <c r="J134" s="12" t="str">
        <f t="shared" si="1"/>
        <v/>
      </c>
      <c r="K134" s="10"/>
    </row>
    <row r="135" ht="15.75" customHeight="1">
      <c r="A135" s="11"/>
      <c r="B135" s="10"/>
      <c r="C135" s="10"/>
      <c r="D135" s="10"/>
      <c r="E135" s="10" t="str">
        <f>IF(D135="","",IFERROR(VLOOKUP(D135,'品目マスタ'!$A:$B,2,FALSE),"未登録"))</f>
        <v/>
      </c>
      <c r="F135" s="12"/>
      <c r="G135" s="10" t="str">
        <f>IF(D135="","",IFERROR(VLOOKUP(D135,'品目マスタ'!$A:$E,4,FALSE),""))</f>
        <v/>
      </c>
      <c r="H135" s="12" t="str">
        <f>IF(D135="","",IFERROR(VLOOKUP(D135,'品目マスタ'!$A:$E,5,FALSE),0))</f>
        <v/>
      </c>
      <c r="I135" s="12"/>
      <c r="J135" s="12" t="str">
        <f t="shared" si="1"/>
        <v/>
      </c>
      <c r="K135" s="10"/>
    </row>
    <row r="136" ht="15.75" customHeight="1">
      <c r="A136" s="11"/>
      <c r="B136" s="10"/>
      <c r="C136" s="10"/>
      <c r="D136" s="10"/>
      <c r="E136" s="10" t="str">
        <f>IF(D136="","",IFERROR(VLOOKUP(D136,'品目マスタ'!$A:$B,2,FALSE),"未登録"))</f>
        <v/>
      </c>
      <c r="F136" s="12"/>
      <c r="G136" s="10" t="str">
        <f>IF(D136="","",IFERROR(VLOOKUP(D136,'品目マスタ'!$A:$E,4,FALSE),""))</f>
        <v/>
      </c>
      <c r="H136" s="12" t="str">
        <f>IF(D136="","",IFERROR(VLOOKUP(D136,'品目マスタ'!$A:$E,5,FALSE),0))</f>
        <v/>
      </c>
      <c r="I136" s="12"/>
      <c r="J136" s="12" t="str">
        <f t="shared" si="1"/>
        <v/>
      </c>
      <c r="K136" s="10"/>
    </row>
    <row r="137" ht="15.75" customHeight="1">
      <c r="A137" s="11"/>
      <c r="B137" s="10"/>
      <c r="C137" s="10"/>
      <c r="D137" s="10"/>
      <c r="E137" s="10" t="str">
        <f>IF(D137="","",IFERROR(VLOOKUP(D137,'品目マスタ'!$A:$B,2,FALSE),"未登録"))</f>
        <v/>
      </c>
      <c r="F137" s="12"/>
      <c r="G137" s="10" t="str">
        <f>IF(D137="","",IFERROR(VLOOKUP(D137,'品目マスタ'!$A:$E,4,FALSE),""))</f>
        <v/>
      </c>
      <c r="H137" s="12" t="str">
        <f>IF(D137="","",IFERROR(VLOOKUP(D137,'品目マスタ'!$A:$E,5,FALSE),0))</f>
        <v/>
      </c>
      <c r="I137" s="12"/>
      <c r="J137" s="12" t="str">
        <f t="shared" si="1"/>
        <v/>
      </c>
      <c r="K137" s="10"/>
    </row>
    <row r="138" ht="15.75" customHeight="1">
      <c r="A138" s="11"/>
      <c r="B138" s="10"/>
      <c r="C138" s="10"/>
      <c r="D138" s="10"/>
      <c r="E138" s="10" t="str">
        <f>IF(D138="","",IFERROR(VLOOKUP(D138,'品目マスタ'!$A:$B,2,FALSE),"未登録"))</f>
        <v/>
      </c>
      <c r="F138" s="12"/>
      <c r="G138" s="10" t="str">
        <f>IF(D138="","",IFERROR(VLOOKUP(D138,'品目マスタ'!$A:$E,4,FALSE),""))</f>
        <v/>
      </c>
      <c r="H138" s="12" t="str">
        <f>IF(D138="","",IFERROR(VLOOKUP(D138,'品目マスタ'!$A:$E,5,FALSE),0))</f>
        <v/>
      </c>
      <c r="I138" s="12"/>
      <c r="J138" s="12" t="str">
        <f t="shared" si="1"/>
        <v/>
      </c>
      <c r="K138" s="10"/>
    </row>
    <row r="139" ht="15.75" customHeight="1">
      <c r="A139" s="11"/>
      <c r="B139" s="10"/>
      <c r="C139" s="10"/>
      <c r="D139" s="10"/>
      <c r="E139" s="10" t="str">
        <f>IF(D139="","",IFERROR(VLOOKUP(D139,'品目マスタ'!$A:$B,2,FALSE),"未登録"))</f>
        <v/>
      </c>
      <c r="F139" s="12"/>
      <c r="G139" s="10" t="str">
        <f>IF(D139="","",IFERROR(VLOOKUP(D139,'品目マスタ'!$A:$E,4,FALSE),""))</f>
        <v/>
      </c>
      <c r="H139" s="12" t="str">
        <f>IF(D139="","",IFERROR(VLOOKUP(D139,'品目マスタ'!$A:$E,5,FALSE),0))</f>
        <v/>
      </c>
      <c r="I139" s="12"/>
      <c r="J139" s="12" t="str">
        <f t="shared" si="1"/>
        <v/>
      </c>
      <c r="K139" s="10"/>
    </row>
    <row r="140" ht="15.75" customHeight="1">
      <c r="A140" s="11"/>
      <c r="B140" s="10"/>
      <c r="C140" s="10"/>
      <c r="D140" s="10"/>
      <c r="E140" s="10" t="str">
        <f>IF(D140="","",IFERROR(VLOOKUP(D140,'品目マスタ'!$A:$B,2,FALSE),"未登録"))</f>
        <v/>
      </c>
      <c r="F140" s="12"/>
      <c r="G140" s="10" t="str">
        <f>IF(D140="","",IFERROR(VLOOKUP(D140,'品目マスタ'!$A:$E,4,FALSE),""))</f>
        <v/>
      </c>
      <c r="H140" s="12" t="str">
        <f>IF(D140="","",IFERROR(VLOOKUP(D140,'品目マスタ'!$A:$E,5,FALSE),0))</f>
        <v/>
      </c>
      <c r="I140" s="12"/>
      <c r="J140" s="12" t="str">
        <f t="shared" si="1"/>
        <v/>
      </c>
      <c r="K140" s="10"/>
    </row>
    <row r="141" ht="15.75" customHeight="1">
      <c r="A141" s="11"/>
      <c r="B141" s="10"/>
      <c r="C141" s="10"/>
      <c r="D141" s="10"/>
      <c r="E141" s="10" t="str">
        <f>IF(D141="","",IFERROR(VLOOKUP(D141,'品目マスタ'!$A:$B,2,FALSE),"未登録"))</f>
        <v/>
      </c>
      <c r="F141" s="12"/>
      <c r="G141" s="10" t="str">
        <f>IF(D141="","",IFERROR(VLOOKUP(D141,'品目マスタ'!$A:$E,4,FALSE),""))</f>
        <v/>
      </c>
      <c r="H141" s="12" t="str">
        <f>IF(D141="","",IFERROR(VLOOKUP(D141,'品目マスタ'!$A:$E,5,FALSE),0))</f>
        <v/>
      </c>
      <c r="I141" s="12"/>
      <c r="J141" s="12" t="str">
        <f t="shared" si="1"/>
        <v/>
      </c>
      <c r="K141" s="10"/>
    </row>
    <row r="142" ht="15.75" customHeight="1">
      <c r="A142" s="11"/>
      <c r="B142" s="10"/>
      <c r="C142" s="10"/>
      <c r="D142" s="10"/>
      <c r="E142" s="10" t="str">
        <f>IF(D142="","",IFERROR(VLOOKUP(D142,'品目マスタ'!$A:$B,2,FALSE),"未登録"))</f>
        <v/>
      </c>
      <c r="F142" s="12"/>
      <c r="G142" s="10" t="str">
        <f>IF(D142="","",IFERROR(VLOOKUP(D142,'品目マスタ'!$A:$E,4,FALSE),""))</f>
        <v/>
      </c>
      <c r="H142" s="12" t="str">
        <f>IF(D142="","",IFERROR(VLOOKUP(D142,'品目マスタ'!$A:$E,5,FALSE),0))</f>
        <v/>
      </c>
      <c r="I142" s="12"/>
      <c r="J142" s="12" t="str">
        <f t="shared" si="1"/>
        <v/>
      </c>
      <c r="K142" s="10"/>
    </row>
    <row r="143" ht="15.75" customHeight="1">
      <c r="A143" s="11"/>
      <c r="B143" s="10"/>
      <c r="C143" s="10"/>
      <c r="D143" s="10"/>
      <c r="E143" s="10" t="str">
        <f>IF(D143="","",IFERROR(VLOOKUP(D143,'品目マスタ'!$A:$B,2,FALSE),"未登録"))</f>
        <v/>
      </c>
      <c r="F143" s="12"/>
      <c r="G143" s="10" t="str">
        <f>IF(D143="","",IFERROR(VLOOKUP(D143,'品目マスタ'!$A:$E,4,FALSE),""))</f>
        <v/>
      </c>
      <c r="H143" s="12" t="str">
        <f>IF(D143="","",IFERROR(VLOOKUP(D143,'品目マスタ'!$A:$E,5,FALSE),0))</f>
        <v/>
      </c>
      <c r="I143" s="12"/>
      <c r="J143" s="12" t="str">
        <f t="shared" si="1"/>
        <v/>
      </c>
      <c r="K143" s="10"/>
    </row>
    <row r="144" ht="15.75" customHeight="1">
      <c r="A144" s="11"/>
      <c r="B144" s="10"/>
      <c r="C144" s="10"/>
      <c r="D144" s="10"/>
      <c r="E144" s="10" t="str">
        <f>IF(D144="","",IFERROR(VLOOKUP(D144,'品目マスタ'!$A:$B,2,FALSE),"未登録"))</f>
        <v/>
      </c>
      <c r="F144" s="12"/>
      <c r="G144" s="10" t="str">
        <f>IF(D144="","",IFERROR(VLOOKUP(D144,'品目マスタ'!$A:$E,4,FALSE),""))</f>
        <v/>
      </c>
      <c r="H144" s="12" t="str">
        <f>IF(D144="","",IFERROR(VLOOKUP(D144,'品目マスタ'!$A:$E,5,FALSE),0))</f>
        <v/>
      </c>
      <c r="I144" s="12"/>
      <c r="J144" s="12" t="str">
        <f t="shared" si="1"/>
        <v/>
      </c>
      <c r="K144" s="10"/>
    </row>
    <row r="145" ht="15.75" customHeight="1">
      <c r="A145" s="11"/>
      <c r="B145" s="10"/>
      <c r="C145" s="10"/>
      <c r="D145" s="10"/>
      <c r="E145" s="10" t="str">
        <f>IF(D145="","",IFERROR(VLOOKUP(D145,'品目マスタ'!$A:$B,2,FALSE),"未登録"))</f>
        <v/>
      </c>
      <c r="F145" s="12"/>
      <c r="G145" s="10" t="str">
        <f>IF(D145="","",IFERROR(VLOOKUP(D145,'品目マスタ'!$A:$E,4,FALSE),""))</f>
        <v/>
      </c>
      <c r="H145" s="12" t="str">
        <f>IF(D145="","",IFERROR(VLOOKUP(D145,'品目マスタ'!$A:$E,5,FALSE),0))</f>
        <v/>
      </c>
      <c r="I145" s="12"/>
      <c r="J145" s="12" t="str">
        <f t="shared" si="1"/>
        <v/>
      </c>
      <c r="K145" s="10"/>
    </row>
    <row r="146" ht="15.75" customHeight="1">
      <c r="A146" s="11"/>
      <c r="B146" s="10"/>
      <c r="C146" s="10"/>
      <c r="D146" s="10"/>
      <c r="E146" s="10" t="str">
        <f>IF(D146="","",IFERROR(VLOOKUP(D146,'品目マスタ'!$A:$B,2,FALSE),"未登録"))</f>
        <v/>
      </c>
      <c r="F146" s="12"/>
      <c r="G146" s="10" t="str">
        <f>IF(D146="","",IFERROR(VLOOKUP(D146,'品目マスタ'!$A:$E,4,FALSE),""))</f>
        <v/>
      </c>
      <c r="H146" s="12" t="str">
        <f>IF(D146="","",IFERROR(VLOOKUP(D146,'品目マスタ'!$A:$E,5,FALSE),0))</f>
        <v/>
      </c>
      <c r="I146" s="12"/>
      <c r="J146" s="12" t="str">
        <f t="shared" si="1"/>
        <v/>
      </c>
      <c r="K146" s="10"/>
    </row>
    <row r="147" ht="15.75" customHeight="1">
      <c r="A147" s="11"/>
      <c r="B147" s="10"/>
      <c r="C147" s="10"/>
      <c r="D147" s="10"/>
      <c r="E147" s="10" t="str">
        <f>IF(D147="","",IFERROR(VLOOKUP(D147,'品目マスタ'!$A:$B,2,FALSE),"未登録"))</f>
        <v/>
      </c>
      <c r="F147" s="12"/>
      <c r="G147" s="10" t="str">
        <f>IF(D147="","",IFERROR(VLOOKUP(D147,'品目マスタ'!$A:$E,4,FALSE),""))</f>
        <v/>
      </c>
      <c r="H147" s="12" t="str">
        <f>IF(D147="","",IFERROR(VLOOKUP(D147,'品目マスタ'!$A:$E,5,FALSE),0))</f>
        <v/>
      </c>
      <c r="I147" s="12"/>
      <c r="J147" s="12" t="str">
        <f t="shared" si="1"/>
        <v/>
      </c>
      <c r="K147" s="10"/>
    </row>
    <row r="148" ht="15.75" customHeight="1">
      <c r="A148" s="11"/>
      <c r="B148" s="10"/>
      <c r="C148" s="10"/>
      <c r="D148" s="10"/>
      <c r="E148" s="10" t="str">
        <f>IF(D148="","",IFERROR(VLOOKUP(D148,'品目マスタ'!$A:$B,2,FALSE),"未登録"))</f>
        <v/>
      </c>
      <c r="F148" s="12"/>
      <c r="G148" s="10" t="str">
        <f>IF(D148="","",IFERROR(VLOOKUP(D148,'品目マスタ'!$A:$E,4,FALSE),""))</f>
        <v/>
      </c>
      <c r="H148" s="12" t="str">
        <f>IF(D148="","",IFERROR(VLOOKUP(D148,'品目マスタ'!$A:$E,5,FALSE),0))</f>
        <v/>
      </c>
      <c r="I148" s="12"/>
      <c r="J148" s="12" t="str">
        <f t="shared" si="1"/>
        <v/>
      </c>
      <c r="K148" s="10"/>
    </row>
    <row r="149" ht="15.75" customHeight="1">
      <c r="A149" s="11"/>
      <c r="B149" s="10"/>
      <c r="C149" s="10"/>
      <c r="D149" s="10"/>
      <c r="E149" s="10" t="str">
        <f>IF(D149="","",IFERROR(VLOOKUP(D149,'品目マスタ'!$A:$B,2,FALSE),"未登録"))</f>
        <v/>
      </c>
      <c r="F149" s="12"/>
      <c r="G149" s="10" t="str">
        <f>IF(D149="","",IFERROR(VLOOKUP(D149,'品目マスタ'!$A:$E,4,FALSE),""))</f>
        <v/>
      </c>
      <c r="H149" s="12" t="str">
        <f>IF(D149="","",IFERROR(VLOOKUP(D149,'品目マスタ'!$A:$E,5,FALSE),0))</f>
        <v/>
      </c>
      <c r="I149" s="12"/>
      <c r="J149" s="12" t="str">
        <f t="shared" si="1"/>
        <v/>
      </c>
      <c r="K149" s="10"/>
    </row>
    <row r="150" ht="15.75" customHeight="1">
      <c r="A150" s="11"/>
      <c r="B150" s="10"/>
      <c r="C150" s="10"/>
      <c r="D150" s="10"/>
      <c r="E150" s="10" t="str">
        <f>IF(D150="","",IFERROR(VLOOKUP(D150,'品目マスタ'!$A:$B,2,FALSE),"未登録"))</f>
        <v/>
      </c>
      <c r="F150" s="12"/>
      <c r="G150" s="10" t="str">
        <f>IF(D150="","",IFERROR(VLOOKUP(D150,'品目マスタ'!$A:$E,4,FALSE),""))</f>
        <v/>
      </c>
      <c r="H150" s="12" t="str">
        <f>IF(D150="","",IFERROR(VLOOKUP(D150,'品目マスタ'!$A:$E,5,FALSE),0))</f>
        <v/>
      </c>
      <c r="I150" s="12"/>
      <c r="J150" s="12" t="str">
        <f t="shared" si="1"/>
        <v/>
      </c>
      <c r="K150" s="10"/>
    </row>
    <row r="151" ht="15.75" customHeight="1">
      <c r="A151" s="11"/>
      <c r="B151" s="10"/>
      <c r="C151" s="10"/>
      <c r="D151" s="10"/>
      <c r="E151" s="10" t="str">
        <f>IF(D151="","",IFERROR(VLOOKUP(D151,'品目マスタ'!$A:$B,2,FALSE),"未登録"))</f>
        <v/>
      </c>
      <c r="F151" s="12"/>
      <c r="G151" s="10" t="str">
        <f>IF(D151="","",IFERROR(VLOOKUP(D151,'品目マスタ'!$A:$E,4,FALSE),""))</f>
        <v/>
      </c>
      <c r="H151" s="12" t="str">
        <f>IF(D151="","",IFERROR(VLOOKUP(D151,'品目マスタ'!$A:$E,5,FALSE),0))</f>
        <v/>
      </c>
      <c r="I151" s="12"/>
      <c r="J151" s="12" t="str">
        <f t="shared" si="1"/>
        <v/>
      </c>
      <c r="K151" s="10"/>
    </row>
    <row r="152" ht="15.75" customHeight="1">
      <c r="A152" s="11"/>
      <c r="B152" s="10"/>
      <c r="C152" s="10"/>
      <c r="D152" s="10"/>
      <c r="E152" s="10" t="str">
        <f>IF(D152="","",IFERROR(VLOOKUP(D152,'品目マスタ'!$A:$B,2,FALSE),"未登録"))</f>
        <v/>
      </c>
      <c r="F152" s="12"/>
      <c r="G152" s="10" t="str">
        <f>IF(D152="","",IFERROR(VLOOKUP(D152,'品目マスタ'!$A:$E,4,FALSE),""))</f>
        <v/>
      </c>
      <c r="H152" s="12" t="str">
        <f>IF(D152="","",IFERROR(VLOOKUP(D152,'品目マスタ'!$A:$E,5,FALSE),0))</f>
        <v/>
      </c>
      <c r="I152" s="12"/>
      <c r="J152" s="12" t="str">
        <f t="shared" si="1"/>
        <v/>
      </c>
      <c r="K152" s="10"/>
    </row>
    <row r="153" ht="15.75" customHeight="1">
      <c r="A153" s="11"/>
      <c r="B153" s="10"/>
      <c r="C153" s="10"/>
      <c r="D153" s="10"/>
      <c r="E153" s="10" t="str">
        <f>IF(D153="","",IFERROR(VLOOKUP(D153,'品目マスタ'!$A:$B,2,FALSE),"未登録"))</f>
        <v/>
      </c>
      <c r="F153" s="12"/>
      <c r="G153" s="10" t="str">
        <f>IF(D153="","",IFERROR(VLOOKUP(D153,'品目マスタ'!$A:$E,4,FALSE),""))</f>
        <v/>
      </c>
      <c r="H153" s="12" t="str">
        <f>IF(D153="","",IFERROR(VLOOKUP(D153,'品目マスタ'!$A:$E,5,FALSE),0))</f>
        <v/>
      </c>
      <c r="I153" s="12"/>
      <c r="J153" s="12" t="str">
        <f t="shared" si="1"/>
        <v/>
      </c>
      <c r="K153" s="10"/>
    </row>
    <row r="154" ht="15.75" customHeight="1">
      <c r="A154" s="11"/>
      <c r="B154" s="10"/>
      <c r="C154" s="10"/>
      <c r="D154" s="10"/>
      <c r="E154" s="10" t="str">
        <f>IF(D154="","",IFERROR(VLOOKUP(D154,'品目マスタ'!$A:$B,2,FALSE),"未登録"))</f>
        <v/>
      </c>
      <c r="F154" s="12"/>
      <c r="G154" s="10" t="str">
        <f>IF(D154="","",IFERROR(VLOOKUP(D154,'品目マスタ'!$A:$E,4,FALSE),""))</f>
        <v/>
      </c>
      <c r="H154" s="12" t="str">
        <f>IF(D154="","",IFERROR(VLOOKUP(D154,'品目マスタ'!$A:$E,5,FALSE),0))</f>
        <v/>
      </c>
      <c r="I154" s="12"/>
      <c r="J154" s="12" t="str">
        <f t="shared" si="1"/>
        <v/>
      </c>
      <c r="K154" s="10"/>
    </row>
    <row r="155" ht="15.75" customHeight="1">
      <c r="A155" s="11"/>
      <c r="B155" s="10"/>
      <c r="C155" s="10"/>
      <c r="D155" s="10"/>
      <c r="E155" s="10" t="str">
        <f>IF(D155="","",IFERROR(VLOOKUP(D155,'品目マスタ'!$A:$B,2,FALSE),"未登録"))</f>
        <v/>
      </c>
      <c r="F155" s="12"/>
      <c r="G155" s="10" t="str">
        <f>IF(D155="","",IFERROR(VLOOKUP(D155,'品目マスタ'!$A:$E,4,FALSE),""))</f>
        <v/>
      </c>
      <c r="H155" s="12" t="str">
        <f>IF(D155="","",IFERROR(VLOOKUP(D155,'品目マスタ'!$A:$E,5,FALSE),0))</f>
        <v/>
      </c>
      <c r="I155" s="12"/>
      <c r="J155" s="12" t="str">
        <f t="shared" si="1"/>
        <v/>
      </c>
      <c r="K155" s="10"/>
    </row>
    <row r="156" ht="15.75" customHeight="1">
      <c r="A156" s="11"/>
      <c r="B156" s="10"/>
      <c r="C156" s="10"/>
      <c r="D156" s="10"/>
      <c r="E156" s="10" t="str">
        <f>IF(D156="","",IFERROR(VLOOKUP(D156,'品目マスタ'!$A:$B,2,FALSE),"未登録"))</f>
        <v/>
      </c>
      <c r="F156" s="12"/>
      <c r="G156" s="10" t="str">
        <f>IF(D156="","",IFERROR(VLOOKUP(D156,'品目マスタ'!$A:$E,4,FALSE),""))</f>
        <v/>
      </c>
      <c r="H156" s="12" t="str">
        <f>IF(D156="","",IFERROR(VLOOKUP(D156,'品目マスタ'!$A:$E,5,FALSE),0))</f>
        <v/>
      </c>
      <c r="I156" s="12"/>
      <c r="J156" s="12" t="str">
        <f t="shared" si="1"/>
        <v/>
      </c>
      <c r="K156" s="10"/>
    </row>
    <row r="157" ht="15.75" customHeight="1">
      <c r="A157" s="11"/>
      <c r="B157" s="10"/>
      <c r="C157" s="10"/>
      <c r="D157" s="10"/>
      <c r="E157" s="10" t="str">
        <f>IF(D157="","",IFERROR(VLOOKUP(D157,'品目マスタ'!$A:$B,2,FALSE),"未登録"))</f>
        <v/>
      </c>
      <c r="F157" s="12"/>
      <c r="G157" s="10" t="str">
        <f>IF(D157="","",IFERROR(VLOOKUP(D157,'品目マスタ'!$A:$E,4,FALSE),""))</f>
        <v/>
      </c>
      <c r="H157" s="12" t="str">
        <f>IF(D157="","",IFERROR(VLOOKUP(D157,'品目マスタ'!$A:$E,5,FALSE),0))</f>
        <v/>
      </c>
      <c r="I157" s="12"/>
      <c r="J157" s="12" t="str">
        <f t="shared" si="1"/>
        <v/>
      </c>
      <c r="K157" s="10"/>
    </row>
    <row r="158" ht="15.75" customHeight="1">
      <c r="A158" s="11"/>
      <c r="B158" s="10"/>
      <c r="C158" s="10"/>
      <c r="D158" s="10"/>
      <c r="E158" s="10" t="str">
        <f>IF(D158="","",IFERROR(VLOOKUP(D158,'品目マスタ'!$A:$B,2,FALSE),"未登録"))</f>
        <v/>
      </c>
      <c r="F158" s="12"/>
      <c r="G158" s="10" t="str">
        <f>IF(D158="","",IFERROR(VLOOKUP(D158,'品目マスタ'!$A:$E,4,FALSE),""))</f>
        <v/>
      </c>
      <c r="H158" s="12" t="str">
        <f>IF(D158="","",IFERROR(VLOOKUP(D158,'品目マスタ'!$A:$E,5,FALSE),0))</f>
        <v/>
      </c>
      <c r="I158" s="12"/>
      <c r="J158" s="12" t="str">
        <f t="shared" si="1"/>
        <v/>
      </c>
      <c r="K158" s="10"/>
    </row>
    <row r="159" ht="15.75" customHeight="1">
      <c r="A159" s="11"/>
      <c r="B159" s="10"/>
      <c r="C159" s="10"/>
      <c r="D159" s="10"/>
      <c r="E159" s="10" t="str">
        <f>IF(D159="","",IFERROR(VLOOKUP(D159,'品目マスタ'!$A:$B,2,FALSE),"未登録"))</f>
        <v/>
      </c>
      <c r="F159" s="12"/>
      <c r="G159" s="10" t="str">
        <f>IF(D159="","",IFERROR(VLOOKUP(D159,'品目マスタ'!$A:$E,4,FALSE),""))</f>
        <v/>
      </c>
      <c r="H159" s="12" t="str">
        <f>IF(D159="","",IFERROR(VLOOKUP(D159,'品目マスタ'!$A:$E,5,FALSE),0))</f>
        <v/>
      </c>
      <c r="I159" s="12"/>
      <c r="J159" s="12" t="str">
        <f t="shared" si="1"/>
        <v/>
      </c>
      <c r="K159" s="10"/>
    </row>
    <row r="160" ht="15.75" customHeight="1">
      <c r="A160" s="11"/>
      <c r="B160" s="10"/>
      <c r="C160" s="10"/>
      <c r="D160" s="10"/>
      <c r="E160" s="10" t="str">
        <f>IF(D160="","",IFERROR(VLOOKUP(D160,'品目マスタ'!$A:$B,2,FALSE),"未登録"))</f>
        <v/>
      </c>
      <c r="F160" s="12"/>
      <c r="G160" s="10" t="str">
        <f>IF(D160="","",IFERROR(VLOOKUP(D160,'品目マスタ'!$A:$E,4,FALSE),""))</f>
        <v/>
      </c>
      <c r="H160" s="12" t="str">
        <f>IF(D160="","",IFERROR(VLOOKUP(D160,'品目マスタ'!$A:$E,5,FALSE),0))</f>
        <v/>
      </c>
      <c r="I160" s="12"/>
      <c r="J160" s="12" t="str">
        <f t="shared" si="1"/>
        <v/>
      </c>
      <c r="K160" s="10"/>
    </row>
    <row r="161" ht="15.75" customHeight="1">
      <c r="A161" s="11"/>
      <c r="B161" s="10"/>
      <c r="C161" s="10"/>
      <c r="D161" s="10"/>
      <c r="E161" s="10" t="str">
        <f>IF(D161="","",IFERROR(VLOOKUP(D161,'品目マスタ'!$A:$B,2,FALSE),"未登録"))</f>
        <v/>
      </c>
      <c r="F161" s="12"/>
      <c r="G161" s="10" t="str">
        <f>IF(D161="","",IFERROR(VLOOKUP(D161,'品目マスタ'!$A:$E,4,FALSE),""))</f>
        <v/>
      </c>
      <c r="H161" s="12" t="str">
        <f>IF(D161="","",IFERROR(VLOOKUP(D161,'品目マスタ'!$A:$E,5,FALSE),0))</f>
        <v/>
      </c>
      <c r="I161" s="12"/>
      <c r="J161" s="12" t="str">
        <f t="shared" si="1"/>
        <v/>
      </c>
      <c r="K161" s="10"/>
    </row>
    <row r="162" ht="15.75" customHeight="1">
      <c r="A162" s="11"/>
      <c r="B162" s="10"/>
      <c r="C162" s="10"/>
      <c r="D162" s="10"/>
      <c r="E162" s="10" t="str">
        <f>IF(D162="","",IFERROR(VLOOKUP(D162,'品目マスタ'!$A:$B,2,FALSE),"未登録"))</f>
        <v/>
      </c>
      <c r="F162" s="12"/>
      <c r="G162" s="10" t="str">
        <f>IF(D162="","",IFERROR(VLOOKUP(D162,'品目マスタ'!$A:$E,4,FALSE),""))</f>
        <v/>
      </c>
      <c r="H162" s="12" t="str">
        <f>IF(D162="","",IFERROR(VLOOKUP(D162,'品目マスタ'!$A:$E,5,FALSE),0))</f>
        <v/>
      </c>
      <c r="I162" s="12"/>
      <c r="J162" s="12" t="str">
        <f t="shared" si="1"/>
        <v/>
      </c>
      <c r="K162" s="10"/>
    </row>
    <row r="163" ht="15.75" customHeight="1">
      <c r="A163" s="11"/>
      <c r="B163" s="10"/>
      <c r="C163" s="10"/>
      <c r="D163" s="10"/>
      <c r="E163" s="10" t="str">
        <f>IF(D163="","",IFERROR(VLOOKUP(D163,'品目マスタ'!$A:$B,2,FALSE),"未登録"))</f>
        <v/>
      </c>
      <c r="F163" s="12"/>
      <c r="G163" s="10" t="str">
        <f>IF(D163="","",IFERROR(VLOOKUP(D163,'品目マスタ'!$A:$E,4,FALSE),""))</f>
        <v/>
      </c>
      <c r="H163" s="12" t="str">
        <f>IF(D163="","",IFERROR(VLOOKUP(D163,'品目マスタ'!$A:$E,5,FALSE),0))</f>
        <v/>
      </c>
      <c r="I163" s="12"/>
      <c r="J163" s="12" t="str">
        <f t="shared" si="1"/>
        <v/>
      </c>
      <c r="K163" s="10"/>
    </row>
    <row r="164" ht="15.75" customHeight="1">
      <c r="A164" s="11"/>
      <c r="B164" s="10"/>
      <c r="C164" s="10"/>
      <c r="D164" s="10"/>
      <c r="E164" s="10" t="str">
        <f>IF(D164="","",IFERROR(VLOOKUP(D164,'品目マスタ'!$A:$B,2,FALSE),"未登録"))</f>
        <v/>
      </c>
      <c r="F164" s="12"/>
      <c r="G164" s="10" t="str">
        <f>IF(D164="","",IFERROR(VLOOKUP(D164,'品目マスタ'!$A:$E,4,FALSE),""))</f>
        <v/>
      </c>
      <c r="H164" s="12" t="str">
        <f>IF(D164="","",IFERROR(VLOOKUP(D164,'品目マスタ'!$A:$E,5,FALSE),0))</f>
        <v/>
      </c>
      <c r="I164" s="12"/>
      <c r="J164" s="12" t="str">
        <f t="shared" si="1"/>
        <v/>
      </c>
      <c r="K164" s="10"/>
    </row>
    <row r="165" ht="15.75" customHeight="1">
      <c r="A165" s="11"/>
      <c r="B165" s="10"/>
      <c r="C165" s="10"/>
      <c r="D165" s="10"/>
      <c r="E165" s="10" t="str">
        <f>IF(D165="","",IFERROR(VLOOKUP(D165,'品目マスタ'!$A:$B,2,FALSE),"未登録"))</f>
        <v/>
      </c>
      <c r="F165" s="12"/>
      <c r="G165" s="10" t="str">
        <f>IF(D165="","",IFERROR(VLOOKUP(D165,'品目マスタ'!$A:$E,4,FALSE),""))</f>
        <v/>
      </c>
      <c r="H165" s="12" t="str">
        <f>IF(D165="","",IFERROR(VLOOKUP(D165,'品目マスタ'!$A:$E,5,FALSE),0))</f>
        <v/>
      </c>
      <c r="I165" s="12"/>
      <c r="J165" s="12" t="str">
        <f t="shared" si="1"/>
        <v/>
      </c>
      <c r="K165" s="10"/>
    </row>
    <row r="166" ht="15.75" customHeight="1">
      <c r="A166" s="11"/>
      <c r="B166" s="10"/>
      <c r="C166" s="10"/>
      <c r="D166" s="10"/>
      <c r="E166" s="10" t="str">
        <f>IF(D166="","",IFERROR(VLOOKUP(D166,'品目マスタ'!$A:$B,2,FALSE),"未登録"))</f>
        <v/>
      </c>
      <c r="F166" s="12"/>
      <c r="G166" s="10" t="str">
        <f>IF(D166="","",IFERROR(VLOOKUP(D166,'品目マスタ'!$A:$E,4,FALSE),""))</f>
        <v/>
      </c>
      <c r="H166" s="12" t="str">
        <f>IF(D166="","",IFERROR(VLOOKUP(D166,'品目マスタ'!$A:$E,5,FALSE),0))</f>
        <v/>
      </c>
      <c r="I166" s="12"/>
      <c r="J166" s="12" t="str">
        <f t="shared" si="1"/>
        <v/>
      </c>
      <c r="K166" s="10"/>
    </row>
    <row r="167" ht="15.75" customHeight="1">
      <c r="A167" s="11"/>
      <c r="B167" s="10"/>
      <c r="C167" s="10"/>
      <c r="D167" s="10"/>
      <c r="E167" s="10" t="str">
        <f>IF(D167="","",IFERROR(VLOOKUP(D167,'品目マスタ'!$A:$B,2,FALSE),"未登録"))</f>
        <v/>
      </c>
      <c r="F167" s="12"/>
      <c r="G167" s="10" t="str">
        <f>IF(D167="","",IFERROR(VLOOKUP(D167,'品目マスタ'!$A:$E,4,FALSE),""))</f>
        <v/>
      </c>
      <c r="H167" s="12" t="str">
        <f>IF(D167="","",IFERROR(VLOOKUP(D167,'品目マスタ'!$A:$E,5,FALSE),0))</f>
        <v/>
      </c>
      <c r="I167" s="12"/>
      <c r="J167" s="12" t="str">
        <f t="shared" si="1"/>
        <v/>
      </c>
      <c r="K167" s="10"/>
    </row>
    <row r="168" ht="15.75" customHeight="1">
      <c r="A168" s="11"/>
      <c r="B168" s="10"/>
      <c r="C168" s="10"/>
      <c r="D168" s="10"/>
      <c r="E168" s="10" t="str">
        <f>IF(D168="","",IFERROR(VLOOKUP(D168,'品目マスタ'!$A:$B,2,FALSE),"未登録"))</f>
        <v/>
      </c>
      <c r="F168" s="12"/>
      <c r="G168" s="10" t="str">
        <f>IF(D168="","",IFERROR(VLOOKUP(D168,'品目マスタ'!$A:$E,4,FALSE),""))</f>
        <v/>
      </c>
      <c r="H168" s="12" t="str">
        <f>IF(D168="","",IFERROR(VLOOKUP(D168,'品目マスタ'!$A:$E,5,FALSE),0))</f>
        <v/>
      </c>
      <c r="I168" s="12"/>
      <c r="J168" s="12" t="str">
        <f t="shared" si="1"/>
        <v/>
      </c>
      <c r="K168" s="10"/>
    </row>
    <row r="169" ht="15.75" customHeight="1">
      <c r="A169" s="11"/>
      <c r="B169" s="10"/>
      <c r="C169" s="10"/>
      <c r="D169" s="10"/>
      <c r="E169" s="10" t="str">
        <f>IF(D169="","",IFERROR(VLOOKUP(D169,'品目マスタ'!$A:$B,2,FALSE),"未登録"))</f>
        <v/>
      </c>
      <c r="F169" s="12"/>
      <c r="G169" s="10" t="str">
        <f>IF(D169="","",IFERROR(VLOOKUP(D169,'品目マスタ'!$A:$E,4,FALSE),""))</f>
        <v/>
      </c>
      <c r="H169" s="12" t="str">
        <f>IF(D169="","",IFERROR(VLOOKUP(D169,'品目マスタ'!$A:$E,5,FALSE),0))</f>
        <v/>
      </c>
      <c r="I169" s="12"/>
      <c r="J169" s="12" t="str">
        <f t="shared" si="1"/>
        <v/>
      </c>
      <c r="K169" s="10"/>
    </row>
    <row r="170" ht="15.75" customHeight="1">
      <c r="A170" s="11"/>
      <c r="B170" s="10"/>
      <c r="C170" s="10"/>
      <c r="D170" s="10"/>
      <c r="E170" s="10" t="str">
        <f>IF(D170="","",IFERROR(VLOOKUP(D170,'品目マスタ'!$A:$B,2,FALSE),"未登録"))</f>
        <v/>
      </c>
      <c r="F170" s="12"/>
      <c r="G170" s="10" t="str">
        <f>IF(D170="","",IFERROR(VLOOKUP(D170,'品目マスタ'!$A:$E,4,FALSE),""))</f>
        <v/>
      </c>
      <c r="H170" s="12" t="str">
        <f>IF(D170="","",IFERROR(VLOOKUP(D170,'品目マスタ'!$A:$E,5,FALSE),0))</f>
        <v/>
      </c>
      <c r="I170" s="12"/>
      <c r="J170" s="12" t="str">
        <f t="shared" si="1"/>
        <v/>
      </c>
      <c r="K170" s="10"/>
    </row>
    <row r="171" ht="15.75" customHeight="1">
      <c r="A171" s="11"/>
      <c r="B171" s="10"/>
      <c r="C171" s="10"/>
      <c r="D171" s="10"/>
      <c r="E171" s="10" t="str">
        <f>IF(D171="","",IFERROR(VLOOKUP(D171,'品目マスタ'!$A:$B,2,FALSE),"未登録"))</f>
        <v/>
      </c>
      <c r="F171" s="12"/>
      <c r="G171" s="10" t="str">
        <f>IF(D171="","",IFERROR(VLOOKUP(D171,'品目マスタ'!$A:$E,4,FALSE),""))</f>
        <v/>
      </c>
      <c r="H171" s="12" t="str">
        <f>IF(D171="","",IFERROR(VLOOKUP(D171,'品目マスタ'!$A:$E,5,FALSE),0))</f>
        <v/>
      </c>
      <c r="I171" s="12"/>
      <c r="J171" s="12" t="str">
        <f t="shared" si="1"/>
        <v/>
      </c>
      <c r="K171" s="10"/>
    </row>
    <row r="172" ht="15.75" customHeight="1">
      <c r="A172" s="11"/>
      <c r="B172" s="10"/>
      <c r="C172" s="10"/>
      <c r="D172" s="10"/>
      <c r="E172" s="10" t="str">
        <f>IF(D172="","",IFERROR(VLOOKUP(D172,'品目マスタ'!$A:$B,2,FALSE),"未登録"))</f>
        <v/>
      </c>
      <c r="F172" s="12"/>
      <c r="G172" s="10" t="str">
        <f>IF(D172="","",IFERROR(VLOOKUP(D172,'品目マスタ'!$A:$E,4,FALSE),""))</f>
        <v/>
      </c>
      <c r="H172" s="12" t="str">
        <f>IF(D172="","",IFERROR(VLOOKUP(D172,'品目マスタ'!$A:$E,5,FALSE),0))</f>
        <v/>
      </c>
      <c r="I172" s="12"/>
      <c r="J172" s="12" t="str">
        <f t="shared" si="1"/>
        <v/>
      </c>
      <c r="K172" s="10"/>
    </row>
    <row r="173" ht="15.75" customHeight="1">
      <c r="A173" s="11"/>
      <c r="B173" s="10"/>
      <c r="C173" s="10"/>
      <c r="D173" s="10"/>
      <c r="E173" s="10" t="str">
        <f>IF(D173="","",IFERROR(VLOOKUP(D173,'品目マスタ'!$A:$B,2,FALSE),"未登録"))</f>
        <v/>
      </c>
      <c r="F173" s="12"/>
      <c r="G173" s="10" t="str">
        <f>IF(D173="","",IFERROR(VLOOKUP(D173,'品目マスタ'!$A:$E,4,FALSE),""))</f>
        <v/>
      </c>
      <c r="H173" s="12" t="str">
        <f>IF(D173="","",IFERROR(VLOOKUP(D173,'品目マスタ'!$A:$E,5,FALSE),0))</f>
        <v/>
      </c>
      <c r="I173" s="12"/>
      <c r="J173" s="12" t="str">
        <f t="shared" si="1"/>
        <v/>
      </c>
      <c r="K173" s="10"/>
    </row>
    <row r="174" ht="15.75" customHeight="1">
      <c r="A174" s="11"/>
      <c r="B174" s="10"/>
      <c r="C174" s="10"/>
      <c r="D174" s="10"/>
      <c r="E174" s="10" t="str">
        <f>IF(D174="","",IFERROR(VLOOKUP(D174,'品目マスタ'!$A:$B,2,FALSE),"未登録"))</f>
        <v/>
      </c>
      <c r="F174" s="12"/>
      <c r="G174" s="10" t="str">
        <f>IF(D174="","",IFERROR(VLOOKUP(D174,'品目マスタ'!$A:$E,4,FALSE),""))</f>
        <v/>
      </c>
      <c r="H174" s="12" t="str">
        <f>IF(D174="","",IFERROR(VLOOKUP(D174,'品目マスタ'!$A:$E,5,FALSE),0))</f>
        <v/>
      </c>
      <c r="I174" s="12"/>
      <c r="J174" s="12" t="str">
        <f t="shared" si="1"/>
        <v/>
      </c>
      <c r="K174" s="10"/>
    </row>
    <row r="175" ht="15.75" customHeight="1">
      <c r="A175" s="11"/>
      <c r="B175" s="10"/>
      <c r="C175" s="10"/>
      <c r="D175" s="10"/>
      <c r="E175" s="10" t="str">
        <f>IF(D175="","",IFERROR(VLOOKUP(D175,'品目マスタ'!$A:$B,2,FALSE),"未登録"))</f>
        <v/>
      </c>
      <c r="F175" s="12"/>
      <c r="G175" s="10" t="str">
        <f>IF(D175="","",IFERROR(VLOOKUP(D175,'品目マスタ'!$A:$E,4,FALSE),""))</f>
        <v/>
      </c>
      <c r="H175" s="12" t="str">
        <f>IF(D175="","",IFERROR(VLOOKUP(D175,'品目マスタ'!$A:$E,5,FALSE),0))</f>
        <v/>
      </c>
      <c r="I175" s="12"/>
      <c r="J175" s="12" t="str">
        <f t="shared" si="1"/>
        <v/>
      </c>
      <c r="K175" s="10"/>
    </row>
    <row r="176" ht="15.75" customHeight="1">
      <c r="A176" s="11"/>
      <c r="B176" s="10"/>
      <c r="C176" s="10"/>
      <c r="D176" s="10"/>
      <c r="E176" s="10" t="str">
        <f>IF(D176="","",IFERROR(VLOOKUP(D176,'品目マスタ'!$A:$B,2,FALSE),"未登録"))</f>
        <v/>
      </c>
      <c r="F176" s="12"/>
      <c r="G176" s="10" t="str">
        <f>IF(D176="","",IFERROR(VLOOKUP(D176,'品目マスタ'!$A:$E,4,FALSE),""))</f>
        <v/>
      </c>
      <c r="H176" s="12" t="str">
        <f>IF(D176="","",IFERROR(VLOOKUP(D176,'品目マスタ'!$A:$E,5,FALSE),0))</f>
        <v/>
      </c>
      <c r="I176" s="12"/>
      <c r="J176" s="12" t="str">
        <f t="shared" si="1"/>
        <v/>
      </c>
      <c r="K176" s="10"/>
    </row>
    <row r="177" ht="15.75" customHeight="1">
      <c r="A177" s="11"/>
      <c r="B177" s="10"/>
      <c r="C177" s="10"/>
      <c r="D177" s="10"/>
      <c r="E177" s="10" t="str">
        <f>IF(D177="","",IFERROR(VLOOKUP(D177,'品目マスタ'!$A:$B,2,FALSE),"未登録"))</f>
        <v/>
      </c>
      <c r="F177" s="12"/>
      <c r="G177" s="10" t="str">
        <f>IF(D177="","",IFERROR(VLOOKUP(D177,'品目マスタ'!$A:$E,4,FALSE),""))</f>
        <v/>
      </c>
      <c r="H177" s="12" t="str">
        <f>IF(D177="","",IFERROR(VLOOKUP(D177,'品目マスタ'!$A:$E,5,FALSE),0))</f>
        <v/>
      </c>
      <c r="I177" s="12"/>
      <c r="J177" s="12" t="str">
        <f t="shared" si="1"/>
        <v/>
      </c>
      <c r="K177" s="10"/>
    </row>
    <row r="178" ht="15.75" customHeight="1">
      <c r="A178" s="11"/>
      <c r="B178" s="10"/>
      <c r="C178" s="10"/>
      <c r="D178" s="10"/>
      <c r="E178" s="10" t="str">
        <f>IF(D178="","",IFERROR(VLOOKUP(D178,'品目マスタ'!$A:$B,2,FALSE),"未登録"))</f>
        <v/>
      </c>
      <c r="F178" s="12"/>
      <c r="G178" s="10" t="str">
        <f>IF(D178="","",IFERROR(VLOOKUP(D178,'品目マスタ'!$A:$E,4,FALSE),""))</f>
        <v/>
      </c>
      <c r="H178" s="12" t="str">
        <f>IF(D178="","",IFERROR(VLOOKUP(D178,'品目マスタ'!$A:$E,5,FALSE),0))</f>
        <v/>
      </c>
      <c r="I178" s="12"/>
      <c r="J178" s="12" t="str">
        <f t="shared" si="1"/>
        <v/>
      </c>
      <c r="K178" s="10"/>
    </row>
    <row r="179" ht="15.75" customHeight="1">
      <c r="A179" s="11"/>
      <c r="B179" s="10"/>
      <c r="C179" s="10"/>
      <c r="D179" s="10"/>
      <c r="E179" s="10" t="str">
        <f>IF(D179="","",IFERROR(VLOOKUP(D179,'品目マスタ'!$A:$B,2,FALSE),"未登録"))</f>
        <v/>
      </c>
      <c r="F179" s="12"/>
      <c r="G179" s="10" t="str">
        <f>IF(D179="","",IFERROR(VLOOKUP(D179,'品目マスタ'!$A:$E,4,FALSE),""))</f>
        <v/>
      </c>
      <c r="H179" s="12" t="str">
        <f>IF(D179="","",IFERROR(VLOOKUP(D179,'品目マスタ'!$A:$E,5,FALSE),0))</f>
        <v/>
      </c>
      <c r="I179" s="12"/>
      <c r="J179" s="12" t="str">
        <f t="shared" si="1"/>
        <v/>
      </c>
      <c r="K179" s="10"/>
    </row>
    <row r="180" ht="15.75" customHeight="1">
      <c r="A180" s="11"/>
      <c r="B180" s="10"/>
      <c r="C180" s="10"/>
      <c r="D180" s="10"/>
      <c r="E180" s="10" t="str">
        <f>IF(D180="","",IFERROR(VLOOKUP(D180,'品目マスタ'!$A:$B,2,FALSE),"未登録"))</f>
        <v/>
      </c>
      <c r="F180" s="12"/>
      <c r="G180" s="10" t="str">
        <f>IF(D180="","",IFERROR(VLOOKUP(D180,'品目マスタ'!$A:$E,4,FALSE),""))</f>
        <v/>
      </c>
      <c r="H180" s="12" t="str">
        <f>IF(D180="","",IFERROR(VLOOKUP(D180,'品目マスタ'!$A:$E,5,FALSE),0))</f>
        <v/>
      </c>
      <c r="I180" s="12"/>
      <c r="J180" s="12" t="str">
        <f t="shared" si="1"/>
        <v/>
      </c>
      <c r="K180" s="10"/>
    </row>
    <row r="181" ht="15.75" customHeight="1">
      <c r="A181" s="11"/>
      <c r="B181" s="10"/>
      <c r="C181" s="10"/>
      <c r="D181" s="10"/>
      <c r="E181" s="10" t="str">
        <f>IF(D181="","",IFERROR(VLOOKUP(D181,'品目マスタ'!$A:$B,2,FALSE),"未登録"))</f>
        <v/>
      </c>
      <c r="F181" s="12"/>
      <c r="G181" s="10" t="str">
        <f>IF(D181="","",IFERROR(VLOOKUP(D181,'品目マスタ'!$A:$E,4,FALSE),""))</f>
        <v/>
      </c>
      <c r="H181" s="12" t="str">
        <f>IF(D181="","",IFERROR(VLOOKUP(D181,'品目マスタ'!$A:$E,5,FALSE),0))</f>
        <v/>
      </c>
      <c r="I181" s="12"/>
      <c r="J181" s="12" t="str">
        <f t="shared" si="1"/>
        <v/>
      </c>
      <c r="K181" s="10"/>
    </row>
    <row r="182" ht="15.75" customHeight="1">
      <c r="A182" s="11"/>
      <c r="B182" s="10"/>
      <c r="C182" s="10"/>
      <c r="D182" s="10"/>
      <c r="E182" s="10" t="str">
        <f>IF(D182="","",IFERROR(VLOOKUP(D182,'品目マスタ'!$A:$B,2,FALSE),"未登録"))</f>
        <v/>
      </c>
      <c r="F182" s="12"/>
      <c r="G182" s="10" t="str">
        <f>IF(D182="","",IFERROR(VLOOKUP(D182,'品目マスタ'!$A:$E,4,FALSE),""))</f>
        <v/>
      </c>
      <c r="H182" s="12" t="str">
        <f>IF(D182="","",IFERROR(VLOOKUP(D182,'品目マスタ'!$A:$E,5,FALSE),0))</f>
        <v/>
      </c>
      <c r="I182" s="12"/>
      <c r="J182" s="12" t="str">
        <f t="shared" si="1"/>
        <v/>
      </c>
      <c r="K182" s="10"/>
    </row>
    <row r="183" ht="15.75" customHeight="1">
      <c r="A183" s="11"/>
      <c r="B183" s="10"/>
      <c r="C183" s="10"/>
      <c r="D183" s="10"/>
      <c r="E183" s="10" t="str">
        <f>IF(D183="","",IFERROR(VLOOKUP(D183,'品目マスタ'!$A:$B,2,FALSE),"未登録"))</f>
        <v/>
      </c>
      <c r="F183" s="12"/>
      <c r="G183" s="10" t="str">
        <f>IF(D183="","",IFERROR(VLOOKUP(D183,'品目マスタ'!$A:$E,4,FALSE),""))</f>
        <v/>
      </c>
      <c r="H183" s="12" t="str">
        <f>IF(D183="","",IFERROR(VLOOKUP(D183,'品目マスタ'!$A:$E,5,FALSE),0))</f>
        <v/>
      </c>
      <c r="I183" s="12"/>
      <c r="J183" s="12" t="str">
        <f t="shared" si="1"/>
        <v/>
      </c>
      <c r="K183" s="10"/>
    </row>
    <row r="184" ht="15.75" customHeight="1">
      <c r="A184" s="11"/>
      <c r="B184" s="10"/>
      <c r="C184" s="10"/>
      <c r="D184" s="10"/>
      <c r="E184" s="10" t="str">
        <f>IF(D184="","",IFERROR(VLOOKUP(D184,'品目マスタ'!$A:$B,2,FALSE),"未登録"))</f>
        <v/>
      </c>
      <c r="F184" s="12"/>
      <c r="G184" s="10" t="str">
        <f>IF(D184="","",IFERROR(VLOOKUP(D184,'品目マスタ'!$A:$E,4,FALSE),""))</f>
        <v/>
      </c>
      <c r="H184" s="12" t="str">
        <f>IF(D184="","",IFERROR(VLOOKUP(D184,'品目マスタ'!$A:$E,5,FALSE),0))</f>
        <v/>
      </c>
      <c r="I184" s="12"/>
      <c r="J184" s="12" t="str">
        <f t="shared" si="1"/>
        <v/>
      </c>
      <c r="K184" s="10"/>
    </row>
    <row r="185" ht="15.75" customHeight="1">
      <c r="A185" s="11"/>
      <c r="B185" s="10"/>
      <c r="C185" s="10"/>
      <c r="D185" s="10"/>
      <c r="E185" s="10" t="str">
        <f>IF(D185="","",IFERROR(VLOOKUP(D185,'品目マスタ'!$A:$B,2,FALSE),"未登録"))</f>
        <v/>
      </c>
      <c r="F185" s="12"/>
      <c r="G185" s="10" t="str">
        <f>IF(D185="","",IFERROR(VLOOKUP(D185,'品目マスタ'!$A:$E,4,FALSE),""))</f>
        <v/>
      </c>
      <c r="H185" s="12" t="str">
        <f>IF(D185="","",IFERROR(VLOOKUP(D185,'品目マスタ'!$A:$E,5,FALSE),0))</f>
        <v/>
      </c>
      <c r="I185" s="12"/>
      <c r="J185" s="12" t="str">
        <f t="shared" si="1"/>
        <v/>
      </c>
      <c r="K185" s="10"/>
    </row>
    <row r="186" ht="15.75" customHeight="1">
      <c r="A186" s="11"/>
      <c r="B186" s="10"/>
      <c r="C186" s="10"/>
      <c r="D186" s="10"/>
      <c r="E186" s="10" t="str">
        <f>IF(D186="","",IFERROR(VLOOKUP(D186,'品目マスタ'!$A:$B,2,FALSE),"未登録"))</f>
        <v/>
      </c>
      <c r="F186" s="12"/>
      <c r="G186" s="10" t="str">
        <f>IF(D186="","",IFERROR(VLOOKUP(D186,'品目マスタ'!$A:$E,4,FALSE),""))</f>
        <v/>
      </c>
      <c r="H186" s="12" t="str">
        <f>IF(D186="","",IFERROR(VLOOKUP(D186,'品目マスタ'!$A:$E,5,FALSE),0))</f>
        <v/>
      </c>
      <c r="I186" s="12"/>
      <c r="J186" s="12" t="str">
        <f t="shared" si="1"/>
        <v/>
      </c>
      <c r="K186" s="10"/>
    </row>
    <row r="187" ht="15.75" customHeight="1">
      <c r="A187" s="11"/>
      <c r="B187" s="10"/>
      <c r="C187" s="10"/>
      <c r="D187" s="10"/>
      <c r="E187" s="10" t="str">
        <f>IF(D187="","",IFERROR(VLOOKUP(D187,'品目マスタ'!$A:$B,2,FALSE),"未登録"))</f>
        <v/>
      </c>
      <c r="F187" s="12"/>
      <c r="G187" s="10" t="str">
        <f>IF(D187="","",IFERROR(VLOOKUP(D187,'品目マスタ'!$A:$E,4,FALSE),""))</f>
        <v/>
      </c>
      <c r="H187" s="12" t="str">
        <f>IF(D187="","",IFERROR(VLOOKUP(D187,'品目マスタ'!$A:$E,5,FALSE),0))</f>
        <v/>
      </c>
      <c r="I187" s="12"/>
      <c r="J187" s="12" t="str">
        <f t="shared" si="1"/>
        <v/>
      </c>
      <c r="K187" s="10"/>
    </row>
    <row r="188" ht="15.75" customHeight="1">
      <c r="A188" s="11"/>
      <c r="B188" s="10"/>
      <c r="C188" s="10"/>
      <c r="D188" s="10"/>
      <c r="E188" s="10" t="str">
        <f>IF(D188="","",IFERROR(VLOOKUP(D188,'品目マスタ'!$A:$B,2,FALSE),"未登録"))</f>
        <v/>
      </c>
      <c r="F188" s="12"/>
      <c r="G188" s="10" t="str">
        <f>IF(D188="","",IFERROR(VLOOKUP(D188,'品目マスタ'!$A:$E,4,FALSE),""))</f>
        <v/>
      </c>
      <c r="H188" s="12" t="str">
        <f>IF(D188="","",IFERROR(VLOOKUP(D188,'品目マスタ'!$A:$E,5,FALSE),0))</f>
        <v/>
      </c>
      <c r="I188" s="12"/>
      <c r="J188" s="12" t="str">
        <f t="shared" si="1"/>
        <v/>
      </c>
      <c r="K188" s="10"/>
    </row>
    <row r="189" ht="15.75" customHeight="1">
      <c r="A189" s="11"/>
      <c r="B189" s="10"/>
      <c r="C189" s="10"/>
      <c r="D189" s="10"/>
      <c r="E189" s="10" t="str">
        <f>IF(D189="","",IFERROR(VLOOKUP(D189,'品目マスタ'!$A:$B,2,FALSE),"未登録"))</f>
        <v/>
      </c>
      <c r="F189" s="12"/>
      <c r="G189" s="10" t="str">
        <f>IF(D189="","",IFERROR(VLOOKUP(D189,'品目マスタ'!$A:$E,4,FALSE),""))</f>
        <v/>
      </c>
      <c r="H189" s="12" t="str">
        <f>IF(D189="","",IFERROR(VLOOKUP(D189,'品目マスタ'!$A:$E,5,FALSE),0))</f>
        <v/>
      </c>
      <c r="I189" s="12"/>
      <c r="J189" s="12" t="str">
        <f t="shared" si="1"/>
        <v/>
      </c>
      <c r="K189" s="10"/>
    </row>
    <row r="190" ht="15.75" customHeight="1">
      <c r="A190" s="11"/>
      <c r="B190" s="10"/>
      <c r="C190" s="10"/>
      <c r="D190" s="10"/>
      <c r="E190" s="10" t="str">
        <f>IF(D190="","",IFERROR(VLOOKUP(D190,'品目マスタ'!$A:$B,2,FALSE),"未登録"))</f>
        <v/>
      </c>
      <c r="F190" s="12"/>
      <c r="G190" s="10" t="str">
        <f>IF(D190="","",IFERROR(VLOOKUP(D190,'品目マスタ'!$A:$E,4,FALSE),""))</f>
        <v/>
      </c>
      <c r="H190" s="12" t="str">
        <f>IF(D190="","",IFERROR(VLOOKUP(D190,'品目マスタ'!$A:$E,5,FALSE),0))</f>
        <v/>
      </c>
      <c r="I190" s="12"/>
      <c r="J190" s="12" t="str">
        <f t="shared" si="1"/>
        <v/>
      </c>
      <c r="K190" s="10"/>
    </row>
    <row r="191" ht="15.75" customHeight="1">
      <c r="A191" s="11"/>
      <c r="B191" s="10"/>
      <c r="C191" s="10"/>
      <c r="D191" s="10"/>
      <c r="E191" s="10" t="str">
        <f>IF(D191="","",IFERROR(VLOOKUP(D191,'品目マスタ'!$A:$B,2,FALSE),"未登録"))</f>
        <v/>
      </c>
      <c r="F191" s="12"/>
      <c r="G191" s="10" t="str">
        <f>IF(D191="","",IFERROR(VLOOKUP(D191,'品目マスタ'!$A:$E,4,FALSE),""))</f>
        <v/>
      </c>
      <c r="H191" s="12" t="str">
        <f>IF(D191="","",IFERROR(VLOOKUP(D191,'品目マスタ'!$A:$E,5,FALSE),0))</f>
        <v/>
      </c>
      <c r="I191" s="12"/>
      <c r="J191" s="12" t="str">
        <f t="shared" si="1"/>
        <v/>
      </c>
      <c r="K191" s="10"/>
    </row>
    <row r="192" ht="15.75" customHeight="1">
      <c r="A192" s="11"/>
      <c r="B192" s="10"/>
      <c r="C192" s="10"/>
      <c r="D192" s="10"/>
      <c r="E192" s="10" t="str">
        <f>IF(D192="","",IFERROR(VLOOKUP(D192,'品目マスタ'!$A:$B,2,FALSE),"未登録"))</f>
        <v/>
      </c>
      <c r="F192" s="12"/>
      <c r="G192" s="10" t="str">
        <f>IF(D192="","",IFERROR(VLOOKUP(D192,'品目マスタ'!$A:$E,4,FALSE),""))</f>
        <v/>
      </c>
      <c r="H192" s="12" t="str">
        <f>IF(D192="","",IFERROR(VLOOKUP(D192,'品目マスタ'!$A:$E,5,FALSE),0))</f>
        <v/>
      </c>
      <c r="I192" s="12"/>
      <c r="J192" s="12" t="str">
        <f t="shared" si="1"/>
        <v/>
      </c>
      <c r="K192" s="10"/>
    </row>
    <row r="193" ht="15.75" customHeight="1">
      <c r="A193" s="11"/>
      <c r="B193" s="10"/>
      <c r="C193" s="10"/>
      <c r="D193" s="10"/>
      <c r="E193" s="10" t="str">
        <f>IF(D193="","",IFERROR(VLOOKUP(D193,'品目マスタ'!$A:$B,2,FALSE),"未登録"))</f>
        <v/>
      </c>
      <c r="F193" s="12"/>
      <c r="G193" s="10" t="str">
        <f>IF(D193="","",IFERROR(VLOOKUP(D193,'品目マスタ'!$A:$E,4,FALSE),""))</f>
        <v/>
      </c>
      <c r="H193" s="12" t="str">
        <f>IF(D193="","",IFERROR(VLOOKUP(D193,'品目マスタ'!$A:$E,5,FALSE),0))</f>
        <v/>
      </c>
      <c r="I193" s="12"/>
      <c r="J193" s="12" t="str">
        <f t="shared" si="1"/>
        <v/>
      </c>
      <c r="K193" s="10"/>
    </row>
    <row r="194" ht="15.75" customHeight="1">
      <c r="A194" s="11"/>
      <c r="B194" s="10"/>
      <c r="C194" s="10"/>
      <c r="D194" s="10"/>
      <c r="E194" s="10" t="str">
        <f>IF(D194="","",IFERROR(VLOOKUP(D194,'品目マスタ'!$A:$B,2,FALSE),"未登録"))</f>
        <v/>
      </c>
      <c r="F194" s="12"/>
      <c r="G194" s="10" t="str">
        <f>IF(D194="","",IFERROR(VLOOKUP(D194,'品目マスタ'!$A:$E,4,FALSE),""))</f>
        <v/>
      </c>
      <c r="H194" s="12" t="str">
        <f>IF(D194="","",IFERROR(VLOOKUP(D194,'品目マスタ'!$A:$E,5,FALSE),0))</f>
        <v/>
      </c>
      <c r="I194" s="12"/>
      <c r="J194" s="12" t="str">
        <f t="shared" si="1"/>
        <v/>
      </c>
      <c r="K194" s="10"/>
    </row>
    <row r="195" ht="15.75" customHeight="1">
      <c r="A195" s="11"/>
      <c r="B195" s="10"/>
      <c r="C195" s="10"/>
      <c r="D195" s="10"/>
      <c r="E195" s="10" t="str">
        <f>IF(D195="","",IFERROR(VLOOKUP(D195,'品目マスタ'!$A:$B,2,FALSE),"未登録"))</f>
        <v/>
      </c>
      <c r="F195" s="12"/>
      <c r="G195" s="10" t="str">
        <f>IF(D195="","",IFERROR(VLOOKUP(D195,'品目マスタ'!$A:$E,4,FALSE),""))</f>
        <v/>
      </c>
      <c r="H195" s="12" t="str">
        <f>IF(D195="","",IFERROR(VLOOKUP(D195,'品目マスタ'!$A:$E,5,FALSE),0))</f>
        <v/>
      </c>
      <c r="I195" s="12"/>
      <c r="J195" s="12" t="str">
        <f t="shared" si="1"/>
        <v/>
      </c>
      <c r="K195" s="10"/>
    </row>
    <row r="196" ht="15.75" customHeight="1">
      <c r="A196" s="11"/>
      <c r="B196" s="10"/>
      <c r="C196" s="10"/>
      <c r="D196" s="10"/>
      <c r="E196" s="10" t="str">
        <f>IF(D196="","",IFERROR(VLOOKUP(D196,'品目マスタ'!$A:$B,2,FALSE),"未登録"))</f>
        <v/>
      </c>
      <c r="F196" s="12"/>
      <c r="G196" s="10" t="str">
        <f>IF(D196="","",IFERROR(VLOOKUP(D196,'品目マスタ'!$A:$E,4,FALSE),""))</f>
        <v/>
      </c>
      <c r="H196" s="12" t="str">
        <f>IF(D196="","",IFERROR(VLOOKUP(D196,'品目マスタ'!$A:$E,5,FALSE),0))</f>
        <v/>
      </c>
      <c r="I196" s="12"/>
      <c r="J196" s="12" t="str">
        <f t="shared" si="1"/>
        <v/>
      </c>
      <c r="K196" s="10"/>
    </row>
    <row r="197" ht="15.75" customHeight="1">
      <c r="A197" s="11"/>
      <c r="B197" s="10"/>
      <c r="C197" s="10"/>
      <c r="D197" s="10"/>
      <c r="E197" s="10" t="str">
        <f>IF(D197="","",IFERROR(VLOOKUP(D197,'品目マスタ'!$A:$B,2,FALSE),"未登録"))</f>
        <v/>
      </c>
      <c r="F197" s="12"/>
      <c r="G197" s="10" t="str">
        <f>IF(D197="","",IFERROR(VLOOKUP(D197,'品目マスタ'!$A:$E,4,FALSE),""))</f>
        <v/>
      </c>
      <c r="H197" s="12" t="str">
        <f>IF(D197="","",IFERROR(VLOOKUP(D197,'品目マスタ'!$A:$E,5,FALSE),0))</f>
        <v/>
      </c>
      <c r="I197" s="12"/>
      <c r="J197" s="12" t="str">
        <f t="shared" si="1"/>
        <v/>
      </c>
      <c r="K197" s="10"/>
    </row>
    <row r="198" ht="15.75" customHeight="1">
      <c r="A198" s="11"/>
      <c r="B198" s="10"/>
      <c r="C198" s="10"/>
      <c r="D198" s="10"/>
      <c r="E198" s="10" t="str">
        <f>IF(D198="","",IFERROR(VLOOKUP(D198,'品目マスタ'!$A:$B,2,FALSE),"未登録"))</f>
        <v/>
      </c>
      <c r="F198" s="12"/>
      <c r="G198" s="10" t="str">
        <f>IF(D198="","",IFERROR(VLOOKUP(D198,'品目マスタ'!$A:$E,4,FALSE),""))</f>
        <v/>
      </c>
      <c r="H198" s="12" t="str">
        <f>IF(D198="","",IFERROR(VLOOKUP(D198,'品目マスタ'!$A:$E,5,FALSE),0))</f>
        <v/>
      </c>
      <c r="I198" s="12"/>
      <c r="J198" s="12" t="str">
        <f t="shared" si="1"/>
        <v/>
      </c>
      <c r="K198" s="10"/>
    </row>
    <row r="199" ht="15.75" customHeight="1">
      <c r="A199" s="11"/>
      <c r="B199" s="10"/>
      <c r="C199" s="10"/>
      <c r="D199" s="10"/>
      <c r="E199" s="10" t="str">
        <f>IF(D199="","",IFERROR(VLOOKUP(D199,'品目マスタ'!$A:$B,2,FALSE),"未登録"))</f>
        <v/>
      </c>
      <c r="F199" s="12"/>
      <c r="G199" s="10" t="str">
        <f>IF(D199="","",IFERROR(VLOOKUP(D199,'品目マスタ'!$A:$E,4,FALSE),""))</f>
        <v/>
      </c>
      <c r="H199" s="12" t="str">
        <f>IF(D199="","",IFERROR(VLOOKUP(D199,'品目マスタ'!$A:$E,5,FALSE),0))</f>
        <v/>
      </c>
      <c r="I199" s="12"/>
      <c r="J199" s="12" t="str">
        <f t="shared" si="1"/>
        <v/>
      </c>
      <c r="K199" s="10"/>
    </row>
    <row r="200" ht="15.75" customHeight="1">
      <c r="A200" s="11"/>
      <c r="B200" s="10"/>
      <c r="C200" s="10"/>
      <c r="D200" s="10"/>
      <c r="E200" s="10" t="str">
        <f>IF(D200="","",IFERROR(VLOOKUP(D200,'品目マスタ'!$A:$B,2,FALSE),"未登録"))</f>
        <v/>
      </c>
      <c r="F200" s="12"/>
      <c r="G200" s="10" t="str">
        <f>IF(D200="","",IFERROR(VLOOKUP(D200,'品目マスタ'!$A:$E,4,FALSE),""))</f>
        <v/>
      </c>
      <c r="H200" s="12" t="str">
        <f>IF(D200="","",IFERROR(VLOOKUP(D200,'品目マスタ'!$A:$E,5,FALSE),0))</f>
        <v/>
      </c>
      <c r="I200" s="12"/>
      <c r="J200" s="12" t="str">
        <f t="shared" si="1"/>
        <v/>
      </c>
      <c r="K200" s="10"/>
    </row>
    <row r="201" ht="15.75" customHeight="1">
      <c r="A201" s="11"/>
      <c r="B201" s="10"/>
      <c r="C201" s="10"/>
      <c r="D201" s="10"/>
      <c r="E201" s="10" t="str">
        <f>IF(D201="","",IFERROR(VLOOKUP(D201,'品目マスタ'!$A:$B,2,FALSE),"未登録"))</f>
        <v/>
      </c>
      <c r="F201" s="12"/>
      <c r="G201" s="10" t="str">
        <f>IF(D201="","",IFERROR(VLOOKUP(D201,'品目マスタ'!$A:$E,4,FALSE),""))</f>
        <v/>
      </c>
      <c r="H201" s="12" t="str">
        <f>IF(D201="","",IFERROR(VLOOKUP(D201,'品目マスタ'!$A:$E,5,FALSE),0))</f>
        <v/>
      </c>
      <c r="I201" s="12"/>
      <c r="J201" s="12" t="str">
        <f t="shared" si="1"/>
        <v/>
      </c>
      <c r="K201" s="10"/>
    </row>
    <row r="202" ht="15.75" customHeight="1">
      <c r="A202" s="11"/>
      <c r="B202" s="10"/>
      <c r="C202" s="10"/>
      <c r="D202" s="10"/>
      <c r="E202" s="10" t="str">
        <f>IF(D202="","",IFERROR(VLOOKUP(D202,'品目マスタ'!$A:$B,2,FALSE),"未登録"))</f>
        <v/>
      </c>
      <c r="F202" s="12"/>
      <c r="G202" s="10" t="str">
        <f>IF(D202="","",IFERROR(VLOOKUP(D202,'品目マスタ'!$A:$E,4,FALSE),""))</f>
        <v/>
      </c>
      <c r="H202" s="12" t="str">
        <f>IF(D202="","",IFERROR(VLOOKUP(D202,'品目マスタ'!$A:$E,5,FALSE),0))</f>
        <v/>
      </c>
      <c r="I202" s="12"/>
      <c r="J202" s="12" t="str">
        <f t="shared" si="1"/>
        <v/>
      </c>
      <c r="K202" s="10"/>
    </row>
    <row r="203" ht="15.75" customHeight="1">
      <c r="A203" s="11"/>
      <c r="B203" s="10"/>
      <c r="C203" s="10"/>
      <c r="D203" s="10"/>
      <c r="E203" s="10" t="str">
        <f>IF(D203="","",IFERROR(VLOOKUP(D203,'品目マスタ'!$A:$B,2,FALSE),"未登録"))</f>
        <v/>
      </c>
      <c r="F203" s="12"/>
      <c r="G203" s="10" t="str">
        <f>IF(D203="","",IFERROR(VLOOKUP(D203,'品目マスタ'!$A:$E,4,FALSE),""))</f>
        <v/>
      </c>
      <c r="H203" s="12" t="str">
        <f>IF(D203="","",IFERROR(VLOOKUP(D203,'品目マスタ'!$A:$E,5,FALSE),0))</f>
        <v/>
      </c>
      <c r="I203" s="12"/>
      <c r="J203" s="12" t="str">
        <f t="shared" si="1"/>
        <v/>
      </c>
      <c r="K203" s="10"/>
    </row>
    <row r="204" ht="15.75" customHeight="1">
      <c r="A204" s="11"/>
      <c r="B204" s="10"/>
      <c r="C204" s="10"/>
      <c r="D204" s="10"/>
      <c r="E204" s="10" t="str">
        <f>IF(D204="","",IFERROR(VLOOKUP(D204,'品目マスタ'!$A:$B,2,FALSE),"未登録"))</f>
        <v/>
      </c>
      <c r="F204" s="12"/>
      <c r="G204" s="10" t="str">
        <f>IF(D204="","",IFERROR(VLOOKUP(D204,'品目マスタ'!$A:$E,4,FALSE),""))</f>
        <v/>
      </c>
      <c r="H204" s="12" t="str">
        <f>IF(D204="","",IFERROR(VLOOKUP(D204,'品目マスタ'!$A:$E,5,FALSE),0))</f>
        <v/>
      </c>
      <c r="I204" s="12"/>
      <c r="J204" s="12" t="str">
        <f t="shared" si="1"/>
        <v/>
      </c>
      <c r="K204" s="10"/>
    </row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K1"/>
    <mergeCell ref="A2:K2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38"/>
    <col customWidth="1" min="2" max="2" width="12.38"/>
    <col customWidth="1" min="3" max="3" width="23.63"/>
    <col customWidth="1" min="4" max="4" width="15.25"/>
    <col customWidth="1" min="5" max="6" width="13.63"/>
    <col customWidth="1" min="7" max="7" width="11.63"/>
    <col customWidth="1" min="8" max="8" width="13.63"/>
    <col customWidth="1" min="9" max="9" width="30.75"/>
    <col customWidth="1" min="10" max="26" width="8.63"/>
  </cols>
  <sheetData>
    <row r="1" ht="22.5" customHeight="1">
      <c r="A1" s="1" t="s">
        <v>119</v>
      </c>
      <c r="B1" s="2"/>
      <c r="C1" s="2"/>
      <c r="D1" s="2"/>
      <c r="E1" s="2"/>
      <c r="F1" s="2"/>
      <c r="G1" s="2"/>
      <c r="H1" s="2"/>
      <c r="I1" s="3"/>
    </row>
    <row r="2" ht="25.5" customHeight="1">
      <c r="A2" s="4" t="s">
        <v>120</v>
      </c>
      <c r="B2" s="2"/>
      <c r="C2" s="2"/>
      <c r="D2" s="2"/>
      <c r="E2" s="2"/>
      <c r="F2" s="2"/>
      <c r="G2" s="2"/>
      <c r="H2" s="2"/>
      <c r="I2" s="3"/>
    </row>
    <row r="4" ht="25.5" customHeight="1">
      <c r="A4" s="7" t="s">
        <v>45</v>
      </c>
      <c r="B4" s="7" t="s">
        <v>33</v>
      </c>
      <c r="C4" s="7" t="s">
        <v>34</v>
      </c>
      <c r="D4" s="7" t="s">
        <v>32</v>
      </c>
      <c r="E4" s="7" t="s">
        <v>4</v>
      </c>
      <c r="F4" s="7" t="s">
        <v>42</v>
      </c>
      <c r="G4" s="7" t="s">
        <v>121</v>
      </c>
      <c r="H4" s="7" t="s">
        <v>122</v>
      </c>
      <c r="I4" s="7" t="s">
        <v>47</v>
      </c>
    </row>
    <row r="5">
      <c r="A5" s="11">
        <f>IF('発注一覧'!A5="","",'発注一覧'!Q5)</f>
        <v>46173</v>
      </c>
      <c r="B5" s="10" t="str">
        <f>IF('発注一覧'!A5="","",'発注一覧'!B5)</f>
        <v>SUP-003</v>
      </c>
      <c r="C5" s="10" t="str">
        <f>IF('発注一覧'!A5="","",'発注一覧'!C5)</f>
        <v>北浜加工所</v>
      </c>
      <c r="D5" s="10" t="str">
        <f>IF('発注一覧'!A5="","",'発注一覧'!A5)</f>
        <v>PO-2026-003</v>
      </c>
      <c r="E5" s="12">
        <f>IF('発注一覧'!A5="","",'発注一覧'!K5)</f>
        <v>58000</v>
      </c>
      <c r="F5" s="12">
        <f>IF('発注一覧'!A5="","",'発注一覧'!M5)</f>
        <v>63800</v>
      </c>
      <c r="G5" s="10" t="s">
        <v>123</v>
      </c>
      <c r="H5" s="10" t="s">
        <v>124</v>
      </c>
      <c r="I5" s="10"/>
    </row>
    <row r="6">
      <c r="A6" s="11">
        <f>IF('発注一覧'!A6="","",'発注一覧'!Q6)</f>
        <v>46173</v>
      </c>
      <c r="B6" s="10" t="str">
        <f>IF('発注一覧'!A6="","",'発注一覧'!B6)</f>
        <v>SUP-002</v>
      </c>
      <c r="C6" s="10" t="str">
        <f>IF('発注一覧'!A6="","",'発注一覧'!C6)</f>
        <v>東都資材</v>
      </c>
      <c r="D6" s="10" t="str">
        <f>IF('発注一覧'!A6="","",'発注一覧'!A6)</f>
        <v>PO-2026-002</v>
      </c>
      <c r="E6" s="12">
        <f>IF('発注一覧'!A6="","",'発注一覧'!K6)</f>
        <v>75000</v>
      </c>
      <c r="F6" s="12">
        <f>IF('発注一覧'!A6="","",'発注一覧'!M6)</f>
        <v>82500</v>
      </c>
      <c r="G6" s="10" t="s">
        <v>123</v>
      </c>
      <c r="H6" s="10" t="s">
        <v>124</v>
      </c>
      <c r="I6" s="10"/>
    </row>
    <row r="7">
      <c r="A7" s="11">
        <f>IF('発注一覧'!A7="","",'発注一覧'!Q7)</f>
        <v>46173</v>
      </c>
      <c r="B7" s="10" t="str">
        <f>IF('発注一覧'!A7="","",'発注一覧'!B7)</f>
        <v>SUP-005</v>
      </c>
      <c r="C7" s="10" t="str">
        <f>IF('発注一覧'!A7="","",'発注一覧'!C7)</f>
        <v>グリーン設備</v>
      </c>
      <c r="D7" s="10" t="str">
        <f>IF('発注一覧'!A7="","",'発注一覧'!A7)</f>
        <v>PO-2026-005</v>
      </c>
      <c r="E7" s="12">
        <f>IF('発注一覧'!A7="","",'発注一覧'!K7)</f>
        <v>21600</v>
      </c>
      <c r="F7" s="12">
        <f>IF('発注一覧'!A7="","",'発注一覧'!M7)</f>
        <v>23760</v>
      </c>
      <c r="G7" s="10" t="s">
        <v>123</v>
      </c>
      <c r="H7" s="10" t="s">
        <v>124</v>
      </c>
      <c r="I7" s="10"/>
    </row>
    <row r="8">
      <c r="A8" s="11">
        <f>IF('発注一覧'!A8="","",'発注一覧'!Q8)</f>
        <v>46173</v>
      </c>
      <c r="B8" s="10" t="str">
        <f>IF('発注一覧'!A8="","",'発注一覧'!B8)</f>
        <v>SUP-001</v>
      </c>
      <c r="C8" s="10" t="str">
        <f>IF('発注一覧'!A8="","",'発注一覧'!C8)</f>
        <v>旭部品株式会社</v>
      </c>
      <c r="D8" s="10" t="str">
        <f>IF('発注一覧'!A8="","",'発注一覧'!A8)</f>
        <v>PO-2026-004</v>
      </c>
      <c r="E8" s="12">
        <f>IF('発注一覧'!A8="","",'発注一覧'!K8)</f>
        <v>75200</v>
      </c>
      <c r="F8" s="12">
        <f>IF('発注一覧'!A8="","",'発注一覧'!M8)</f>
        <v>82720</v>
      </c>
      <c r="G8" s="10" t="s">
        <v>123</v>
      </c>
      <c r="H8" s="10" t="s">
        <v>124</v>
      </c>
      <c r="I8" s="10"/>
    </row>
    <row r="9">
      <c r="A9" s="11">
        <f>IF('発注一覧'!A9="","",'発注一覧'!Q9)</f>
        <v>46173</v>
      </c>
      <c r="B9" s="10" t="str">
        <f>IF('発注一覧'!A9="","",'発注一覧'!B9)</f>
        <v>SUP-004</v>
      </c>
      <c r="C9" s="10" t="str">
        <f>IF('発注一覧'!A9="","",'発注一覧'!C9)</f>
        <v>西日本物流サービス</v>
      </c>
      <c r="D9" s="10" t="str">
        <f>IF('発注一覧'!A9="","",'発注一覧'!A9)</f>
        <v>PO-2026-006</v>
      </c>
      <c r="E9" s="12">
        <f>IF('発注一覧'!A9="","",'発注一覧'!K9)</f>
        <v>84000</v>
      </c>
      <c r="F9" s="12">
        <f>IF('発注一覧'!A9="","",'発注一覧'!M9)</f>
        <v>92400</v>
      </c>
      <c r="G9" s="10" t="s">
        <v>123</v>
      </c>
      <c r="H9" s="10" t="s">
        <v>124</v>
      </c>
      <c r="I9" s="10"/>
    </row>
    <row r="10">
      <c r="A10" s="11">
        <f>IF('発注一覧'!A10="","",'発注一覧'!Q10)</f>
        <v>46173</v>
      </c>
      <c r="B10" s="10" t="str">
        <f>IF('発注一覧'!A10="","",'発注一覧'!B10)</f>
        <v>SUP-001</v>
      </c>
      <c r="C10" s="10" t="str">
        <f>IF('発注一覧'!A10="","",'発注一覧'!C10)</f>
        <v>旭部品株式会社</v>
      </c>
      <c r="D10" s="10" t="str">
        <f>IF('発注一覧'!A10="","",'発注一覧'!A10)</f>
        <v>PO-2026-001</v>
      </c>
      <c r="E10" s="12">
        <f>IF('発注一覧'!A10="","",'発注一覧'!K10)</f>
        <v>84000</v>
      </c>
      <c r="F10" s="12">
        <f>IF('発注一覧'!A10="","",'発注一覧'!M10)</f>
        <v>92400</v>
      </c>
      <c r="G10" s="10" t="s">
        <v>123</v>
      </c>
      <c r="H10" s="10" t="s">
        <v>124</v>
      </c>
      <c r="I10" s="10"/>
    </row>
    <row r="11">
      <c r="A11" s="11" t="str">
        <f>IF('発注一覧'!A11="","",'発注一覧'!Q11)</f>
        <v/>
      </c>
      <c r="B11" s="10" t="str">
        <f>IF('発注一覧'!A11="","",'発注一覧'!B11)</f>
        <v/>
      </c>
      <c r="C11" s="10" t="str">
        <f>IF('発注一覧'!A11="","",'発注一覧'!C11)</f>
        <v/>
      </c>
      <c r="D11" s="10" t="str">
        <f>IF('発注一覧'!A11="","",'発注一覧'!A11)</f>
        <v/>
      </c>
      <c r="E11" s="12" t="str">
        <f>IF('発注一覧'!A11="","",'発注一覧'!K11)</f>
        <v/>
      </c>
      <c r="F11" s="12" t="str">
        <f>IF('発注一覧'!A11="","",'発注一覧'!M11)</f>
        <v/>
      </c>
      <c r="G11" s="10"/>
      <c r="H11" s="10"/>
      <c r="I11" s="10"/>
    </row>
    <row r="12">
      <c r="A12" s="11" t="str">
        <f>IF('発注一覧'!A12="","",'発注一覧'!Q12)</f>
        <v/>
      </c>
      <c r="B12" s="10" t="str">
        <f>IF('発注一覧'!A12="","",'発注一覧'!B12)</f>
        <v/>
      </c>
      <c r="C12" s="10" t="str">
        <f>IF('発注一覧'!A12="","",'発注一覧'!C12)</f>
        <v/>
      </c>
      <c r="D12" s="10" t="str">
        <f>IF('発注一覧'!A12="","",'発注一覧'!A12)</f>
        <v/>
      </c>
      <c r="E12" s="12" t="str">
        <f>IF('発注一覧'!A12="","",'発注一覧'!K12)</f>
        <v/>
      </c>
      <c r="F12" s="12" t="str">
        <f>IF('発注一覧'!A12="","",'発注一覧'!M12)</f>
        <v/>
      </c>
      <c r="G12" s="10"/>
      <c r="H12" s="10"/>
      <c r="I12" s="10"/>
    </row>
    <row r="13">
      <c r="A13" s="11" t="str">
        <f>IF('発注一覧'!A13="","",'発注一覧'!Q13)</f>
        <v/>
      </c>
      <c r="B13" s="10" t="str">
        <f>IF('発注一覧'!A13="","",'発注一覧'!B13)</f>
        <v/>
      </c>
      <c r="C13" s="10" t="str">
        <f>IF('発注一覧'!A13="","",'発注一覧'!C13)</f>
        <v/>
      </c>
      <c r="D13" s="10" t="str">
        <f>IF('発注一覧'!A13="","",'発注一覧'!A13)</f>
        <v/>
      </c>
      <c r="E13" s="12" t="str">
        <f>IF('発注一覧'!A13="","",'発注一覧'!K13)</f>
        <v/>
      </c>
      <c r="F13" s="12" t="str">
        <f>IF('発注一覧'!A13="","",'発注一覧'!M13)</f>
        <v/>
      </c>
      <c r="G13" s="10"/>
      <c r="H13" s="10"/>
      <c r="I13" s="10"/>
    </row>
    <row r="14">
      <c r="A14" s="11" t="str">
        <f>IF('発注一覧'!A14="","",'発注一覧'!Q14)</f>
        <v/>
      </c>
      <c r="B14" s="10" t="str">
        <f>IF('発注一覧'!A14="","",'発注一覧'!B14)</f>
        <v/>
      </c>
      <c r="C14" s="10" t="str">
        <f>IF('発注一覧'!A14="","",'発注一覧'!C14)</f>
        <v/>
      </c>
      <c r="D14" s="10" t="str">
        <f>IF('発注一覧'!A14="","",'発注一覧'!A14)</f>
        <v/>
      </c>
      <c r="E14" s="12" t="str">
        <f>IF('発注一覧'!A14="","",'発注一覧'!K14)</f>
        <v/>
      </c>
      <c r="F14" s="12" t="str">
        <f>IF('発注一覧'!A14="","",'発注一覧'!M14)</f>
        <v/>
      </c>
      <c r="G14" s="10"/>
      <c r="H14" s="10"/>
      <c r="I14" s="10"/>
    </row>
    <row r="15">
      <c r="A15" s="11" t="str">
        <f>IF('発注一覧'!A15="","",'発注一覧'!Q15)</f>
        <v/>
      </c>
      <c r="B15" s="10" t="str">
        <f>IF('発注一覧'!A15="","",'発注一覧'!B15)</f>
        <v/>
      </c>
      <c r="C15" s="10" t="str">
        <f>IF('発注一覧'!A15="","",'発注一覧'!C15)</f>
        <v/>
      </c>
      <c r="D15" s="10" t="str">
        <f>IF('発注一覧'!A15="","",'発注一覧'!A15)</f>
        <v/>
      </c>
      <c r="E15" s="12" t="str">
        <f>IF('発注一覧'!A15="","",'発注一覧'!K15)</f>
        <v/>
      </c>
      <c r="F15" s="12" t="str">
        <f>IF('発注一覧'!A15="","",'発注一覧'!M15)</f>
        <v/>
      </c>
      <c r="G15" s="10"/>
      <c r="H15" s="10"/>
      <c r="I15" s="10"/>
    </row>
    <row r="16">
      <c r="A16" s="11" t="str">
        <f>IF('発注一覧'!A16="","",'発注一覧'!Q16)</f>
        <v/>
      </c>
      <c r="B16" s="10" t="str">
        <f>IF('発注一覧'!A16="","",'発注一覧'!B16)</f>
        <v/>
      </c>
      <c r="C16" s="10" t="str">
        <f>IF('発注一覧'!A16="","",'発注一覧'!C16)</f>
        <v/>
      </c>
      <c r="D16" s="10" t="str">
        <f>IF('発注一覧'!A16="","",'発注一覧'!A16)</f>
        <v/>
      </c>
      <c r="E16" s="12" t="str">
        <f>IF('発注一覧'!A16="","",'発注一覧'!K16)</f>
        <v/>
      </c>
      <c r="F16" s="12" t="str">
        <f>IF('発注一覧'!A16="","",'発注一覧'!M16)</f>
        <v/>
      </c>
      <c r="G16" s="10"/>
      <c r="H16" s="10"/>
      <c r="I16" s="10"/>
    </row>
    <row r="17">
      <c r="A17" s="11" t="str">
        <f>IF('発注一覧'!A17="","",'発注一覧'!Q17)</f>
        <v/>
      </c>
      <c r="B17" s="10" t="str">
        <f>IF('発注一覧'!A17="","",'発注一覧'!B17)</f>
        <v/>
      </c>
      <c r="C17" s="10" t="str">
        <f>IF('発注一覧'!A17="","",'発注一覧'!C17)</f>
        <v/>
      </c>
      <c r="D17" s="10" t="str">
        <f>IF('発注一覧'!A17="","",'発注一覧'!A17)</f>
        <v/>
      </c>
      <c r="E17" s="12" t="str">
        <f>IF('発注一覧'!A17="","",'発注一覧'!K17)</f>
        <v/>
      </c>
      <c r="F17" s="12" t="str">
        <f>IF('発注一覧'!A17="","",'発注一覧'!M17)</f>
        <v/>
      </c>
      <c r="G17" s="10"/>
      <c r="H17" s="10"/>
      <c r="I17" s="10"/>
    </row>
    <row r="18">
      <c r="A18" s="11" t="str">
        <f>IF('発注一覧'!A18="","",'発注一覧'!Q18)</f>
        <v/>
      </c>
      <c r="B18" s="10" t="str">
        <f>IF('発注一覧'!A18="","",'発注一覧'!B18)</f>
        <v/>
      </c>
      <c r="C18" s="10" t="str">
        <f>IF('発注一覧'!A18="","",'発注一覧'!C18)</f>
        <v/>
      </c>
      <c r="D18" s="10" t="str">
        <f>IF('発注一覧'!A18="","",'発注一覧'!A18)</f>
        <v/>
      </c>
      <c r="E18" s="12" t="str">
        <f>IF('発注一覧'!A18="","",'発注一覧'!K18)</f>
        <v/>
      </c>
      <c r="F18" s="12" t="str">
        <f>IF('発注一覧'!A18="","",'発注一覧'!M18)</f>
        <v/>
      </c>
      <c r="G18" s="10"/>
      <c r="H18" s="10"/>
      <c r="I18" s="10"/>
    </row>
    <row r="19">
      <c r="A19" s="11" t="str">
        <f>IF('発注一覧'!A19="","",'発注一覧'!Q19)</f>
        <v/>
      </c>
      <c r="B19" s="10" t="str">
        <f>IF('発注一覧'!A19="","",'発注一覧'!B19)</f>
        <v/>
      </c>
      <c r="C19" s="10" t="str">
        <f>IF('発注一覧'!A19="","",'発注一覧'!C19)</f>
        <v/>
      </c>
      <c r="D19" s="10" t="str">
        <f>IF('発注一覧'!A19="","",'発注一覧'!A19)</f>
        <v/>
      </c>
      <c r="E19" s="12" t="str">
        <f>IF('発注一覧'!A19="","",'発注一覧'!K19)</f>
        <v/>
      </c>
      <c r="F19" s="12" t="str">
        <f>IF('発注一覧'!A19="","",'発注一覧'!M19)</f>
        <v/>
      </c>
      <c r="G19" s="10"/>
      <c r="H19" s="10"/>
      <c r="I19" s="10"/>
    </row>
    <row r="20">
      <c r="A20" s="11" t="str">
        <f>IF('発注一覧'!A20="","",'発注一覧'!Q20)</f>
        <v/>
      </c>
      <c r="B20" s="10" t="str">
        <f>IF('発注一覧'!A20="","",'発注一覧'!B20)</f>
        <v/>
      </c>
      <c r="C20" s="10" t="str">
        <f>IF('発注一覧'!A20="","",'発注一覧'!C20)</f>
        <v/>
      </c>
      <c r="D20" s="10" t="str">
        <f>IF('発注一覧'!A20="","",'発注一覧'!A20)</f>
        <v/>
      </c>
      <c r="E20" s="12" t="str">
        <f>IF('発注一覧'!A20="","",'発注一覧'!K20)</f>
        <v/>
      </c>
      <c r="F20" s="12" t="str">
        <f>IF('発注一覧'!A20="","",'発注一覧'!M20)</f>
        <v/>
      </c>
      <c r="G20" s="10"/>
      <c r="H20" s="10"/>
      <c r="I20" s="10"/>
    </row>
    <row r="21" ht="15.75" customHeight="1">
      <c r="A21" s="11" t="str">
        <f>IF('発注一覧'!A21="","",'発注一覧'!Q21)</f>
        <v/>
      </c>
      <c r="B21" s="10" t="str">
        <f>IF('発注一覧'!A21="","",'発注一覧'!B21)</f>
        <v/>
      </c>
      <c r="C21" s="10" t="str">
        <f>IF('発注一覧'!A21="","",'発注一覧'!C21)</f>
        <v/>
      </c>
      <c r="D21" s="10" t="str">
        <f>IF('発注一覧'!A21="","",'発注一覧'!A21)</f>
        <v/>
      </c>
      <c r="E21" s="12" t="str">
        <f>IF('発注一覧'!A21="","",'発注一覧'!K21)</f>
        <v/>
      </c>
      <c r="F21" s="12" t="str">
        <f>IF('発注一覧'!A21="","",'発注一覧'!M21)</f>
        <v/>
      </c>
      <c r="G21" s="10"/>
      <c r="H21" s="10"/>
      <c r="I21" s="10"/>
    </row>
    <row r="22" ht="15.75" customHeight="1">
      <c r="A22" s="11" t="str">
        <f>IF('発注一覧'!A22="","",'発注一覧'!Q22)</f>
        <v/>
      </c>
      <c r="B22" s="10" t="str">
        <f>IF('発注一覧'!A22="","",'発注一覧'!B22)</f>
        <v/>
      </c>
      <c r="C22" s="10" t="str">
        <f>IF('発注一覧'!A22="","",'発注一覧'!C22)</f>
        <v/>
      </c>
      <c r="D22" s="10" t="str">
        <f>IF('発注一覧'!A22="","",'発注一覧'!A22)</f>
        <v/>
      </c>
      <c r="E22" s="12" t="str">
        <f>IF('発注一覧'!A22="","",'発注一覧'!K22)</f>
        <v/>
      </c>
      <c r="F22" s="12" t="str">
        <f>IF('発注一覧'!A22="","",'発注一覧'!M22)</f>
        <v/>
      </c>
      <c r="G22" s="10"/>
      <c r="H22" s="10"/>
      <c r="I22" s="10"/>
    </row>
    <row r="23" ht="15.75" customHeight="1">
      <c r="A23" s="11" t="str">
        <f>IF('発注一覧'!A23="","",'発注一覧'!Q23)</f>
        <v/>
      </c>
      <c r="B23" s="10" t="str">
        <f>IF('発注一覧'!A23="","",'発注一覧'!B23)</f>
        <v/>
      </c>
      <c r="C23" s="10" t="str">
        <f>IF('発注一覧'!A23="","",'発注一覧'!C23)</f>
        <v/>
      </c>
      <c r="D23" s="10" t="str">
        <f>IF('発注一覧'!A23="","",'発注一覧'!A23)</f>
        <v/>
      </c>
      <c r="E23" s="12" t="str">
        <f>IF('発注一覧'!A23="","",'発注一覧'!K23)</f>
        <v/>
      </c>
      <c r="F23" s="12" t="str">
        <f>IF('発注一覧'!A23="","",'発注一覧'!M23)</f>
        <v/>
      </c>
      <c r="G23" s="10"/>
      <c r="H23" s="10"/>
      <c r="I23" s="10"/>
    </row>
    <row r="24" ht="15.75" customHeight="1">
      <c r="A24" s="11" t="str">
        <f>IF('発注一覧'!A24="","",'発注一覧'!Q24)</f>
        <v/>
      </c>
      <c r="B24" s="10" t="str">
        <f>IF('発注一覧'!A24="","",'発注一覧'!B24)</f>
        <v/>
      </c>
      <c r="C24" s="10" t="str">
        <f>IF('発注一覧'!A24="","",'発注一覧'!C24)</f>
        <v/>
      </c>
      <c r="D24" s="10" t="str">
        <f>IF('発注一覧'!A24="","",'発注一覧'!A24)</f>
        <v/>
      </c>
      <c r="E24" s="12" t="str">
        <f>IF('発注一覧'!A24="","",'発注一覧'!K24)</f>
        <v/>
      </c>
      <c r="F24" s="12" t="str">
        <f>IF('発注一覧'!A24="","",'発注一覧'!M24)</f>
        <v/>
      </c>
      <c r="G24" s="10"/>
      <c r="H24" s="10"/>
      <c r="I24" s="10"/>
    </row>
    <row r="25" ht="15.75" customHeight="1">
      <c r="A25" s="11" t="str">
        <f>IF('発注一覧'!A25="","",'発注一覧'!Q25)</f>
        <v/>
      </c>
      <c r="B25" s="10" t="str">
        <f>IF('発注一覧'!A25="","",'発注一覧'!B25)</f>
        <v/>
      </c>
      <c r="C25" s="10" t="str">
        <f>IF('発注一覧'!A25="","",'発注一覧'!C25)</f>
        <v/>
      </c>
      <c r="D25" s="10" t="str">
        <f>IF('発注一覧'!A25="","",'発注一覧'!A25)</f>
        <v/>
      </c>
      <c r="E25" s="12" t="str">
        <f>IF('発注一覧'!A25="","",'発注一覧'!K25)</f>
        <v/>
      </c>
      <c r="F25" s="12" t="str">
        <f>IF('発注一覧'!A25="","",'発注一覧'!M25)</f>
        <v/>
      </c>
      <c r="G25" s="10"/>
      <c r="H25" s="10"/>
      <c r="I25" s="10"/>
    </row>
    <row r="26" ht="15.75" customHeight="1">
      <c r="A26" s="11" t="str">
        <f>IF('発注一覧'!A26="","",'発注一覧'!Q26)</f>
        <v/>
      </c>
      <c r="B26" s="10" t="str">
        <f>IF('発注一覧'!A26="","",'発注一覧'!B26)</f>
        <v/>
      </c>
      <c r="C26" s="10" t="str">
        <f>IF('発注一覧'!A26="","",'発注一覧'!C26)</f>
        <v/>
      </c>
      <c r="D26" s="10" t="str">
        <f>IF('発注一覧'!A26="","",'発注一覧'!A26)</f>
        <v/>
      </c>
      <c r="E26" s="12" t="str">
        <f>IF('発注一覧'!A26="","",'発注一覧'!K26)</f>
        <v/>
      </c>
      <c r="F26" s="12" t="str">
        <f>IF('発注一覧'!A26="","",'発注一覧'!M26)</f>
        <v/>
      </c>
      <c r="G26" s="10"/>
      <c r="H26" s="10"/>
      <c r="I26" s="10"/>
    </row>
    <row r="27" ht="15.75" customHeight="1">
      <c r="A27" s="11" t="str">
        <f>IF('発注一覧'!A27="","",'発注一覧'!Q27)</f>
        <v/>
      </c>
      <c r="B27" s="10" t="str">
        <f>IF('発注一覧'!A27="","",'発注一覧'!B27)</f>
        <v/>
      </c>
      <c r="C27" s="10" t="str">
        <f>IF('発注一覧'!A27="","",'発注一覧'!C27)</f>
        <v/>
      </c>
      <c r="D27" s="10" t="str">
        <f>IF('発注一覧'!A27="","",'発注一覧'!A27)</f>
        <v/>
      </c>
      <c r="E27" s="12" t="str">
        <f>IF('発注一覧'!A27="","",'発注一覧'!K27)</f>
        <v/>
      </c>
      <c r="F27" s="12" t="str">
        <f>IF('発注一覧'!A27="","",'発注一覧'!M27)</f>
        <v/>
      </c>
      <c r="G27" s="10"/>
      <c r="H27" s="10"/>
      <c r="I27" s="10"/>
    </row>
    <row r="28" ht="15.75" customHeight="1">
      <c r="A28" s="11" t="str">
        <f>IF('発注一覧'!A28="","",'発注一覧'!Q28)</f>
        <v/>
      </c>
      <c r="B28" s="10" t="str">
        <f>IF('発注一覧'!A28="","",'発注一覧'!B28)</f>
        <v/>
      </c>
      <c r="C28" s="10" t="str">
        <f>IF('発注一覧'!A28="","",'発注一覧'!C28)</f>
        <v/>
      </c>
      <c r="D28" s="10" t="str">
        <f>IF('発注一覧'!A28="","",'発注一覧'!A28)</f>
        <v/>
      </c>
      <c r="E28" s="12" t="str">
        <f>IF('発注一覧'!A28="","",'発注一覧'!K28)</f>
        <v/>
      </c>
      <c r="F28" s="12" t="str">
        <f>IF('発注一覧'!A28="","",'発注一覧'!M28)</f>
        <v/>
      </c>
      <c r="G28" s="10"/>
      <c r="H28" s="10"/>
      <c r="I28" s="10"/>
    </row>
    <row r="29" ht="15.75" customHeight="1">
      <c r="A29" s="11" t="str">
        <f>IF('発注一覧'!A29="","",'発注一覧'!Q29)</f>
        <v/>
      </c>
      <c r="B29" s="10" t="str">
        <f>IF('発注一覧'!A29="","",'発注一覧'!B29)</f>
        <v/>
      </c>
      <c r="C29" s="10" t="str">
        <f>IF('発注一覧'!A29="","",'発注一覧'!C29)</f>
        <v/>
      </c>
      <c r="D29" s="10" t="str">
        <f>IF('発注一覧'!A29="","",'発注一覧'!A29)</f>
        <v/>
      </c>
      <c r="E29" s="12" t="str">
        <f>IF('発注一覧'!A29="","",'発注一覧'!K29)</f>
        <v/>
      </c>
      <c r="F29" s="12" t="str">
        <f>IF('発注一覧'!A29="","",'発注一覧'!M29)</f>
        <v/>
      </c>
      <c r="G29" s="10"/>
      <c r="H29" s="10"/>
      <c r="I29" s="10"/>
    </row>
    <row r="30" ht="15.75" customHeight="1">
      <c r="A30" s="11" t="str">
        <f>IF('発注一覧'!A30="","",'発注一覧'!Q30)</f>
        <v/>
      </c>
      <c r="B30" s="10" t="str">
        <f>IF('発注一覧'!A30="","",'発注一覧'!B30)</f>
        <v/>
      </c>
      <c r="C30" s="10" t="str">
        <f>IF('発注一覧'!A30="","",'発注一覧'!C30)</f>
        <v/>
      </c>
      <c r="D30" s="10" t="str">
        <f>IF('発注一覧'!A30="","",'発注一覧'!A30)</f>
        <v/>
      </c>
      <c r="E30" s="12" t="str">
        <f>IF('発注一覧'!A30="","",'発注一覧'!K30)</f>
        <v/>
      </c>
      <c r="F30" s="12" t="str">
        <f>IF('発注一覧'!A30="","",'発注一覧'!M30)</f>
        <v/>
      </c>
      <c r="G30" s="10"/>
      <c r="H30" s="10"/>
      <c r="I30" s="10"/>
    </row>
    <row r="31" ht="15.75" customHeight="1">
      <c r="A31" s="11" t="str">
        <f>IF('発注一覧'!A31="","",'発注一覧'!Q31)</f>
        <v/>
      </c>
      <c r="B31" s="10" t="str">
        <f>IF('発注一覧'!A31="","",'発注一覧'!B31)</f>
        <v/>
      </c>
      <c r="C31" s="10" t="str">
        <f>IF('発注一覧'!A31="","",'発注一覧'!C31)</f>
        <v/>
      </c>
      <c r="D31" s="10" t="str">
        <f>IF('発注一覧'!A31="","",'発注一覧'!A31)</f>
        <v/>
      </c>
      <c r="E31" s="12" t="str">
        <f>IF('発注一覧'!A31="","",'発注一覧'!K31)</f>
        <v/>
      </c>
      <c r="F31" s="12" t="str">
        <f>IF('発注一覧'!A31="","",'発注一覧'!M31)</f>
        <v/>
      </c>
      <c r="G31" s="10"/>
      <c r="H31" s="10"/>
      <c r="I31" s="10"/>
    </row>
    <row r="32" ht="15.75" customHeight="1">
      <c r="A32" s="11" t="str">
        <f>IF('発注一覧'!A32="","",'発注一覧'!Q32)</f>
        <v/>
      </c>
      <c r="B32" s="10" t="str">
        <f>IF('発注一覧'!A32="","",'発注一覧'!B32)</f>
        <v/>
      </c>
      <c r="C32" s="10" t="str">
        <f>IF('発注一覧'!A32="","",'発注一覧'!C32)</f>
        <v/>
      </c>
      <c r="D32" s="10" t="str">
        <f>IF('発注一覧'!A32="","",'発注一覧'!A32)</f>
        <v/>
      </c>
      <c r="E32" s="12" t="str">
        <f>IF('発注一覧'!A32="","",'発注一覧'!K32)</f>
        <v/>
      </c>
      <c r="F32" s="12" t="str">
        <f>IF('発注一覧'!A32="","",'発注一覧'!M32)</f>
        <v/>
      </c>
      <c r="G32" s="10"/>
      <c r="H32" s="10"/>
      <c r="I32" s="10"/>
    </row>
    <row r="33" ht="15.75" customHeight="1">
      <c r="A33" s="11" t="str">
        <f>IF('発注一覧'!A33="","",'発注一覧'!Q33)</f>
        <v/>
      </c>
      <c r="B33" s="10" t="str">
        <f>IF('発注一覧'!A33="","",'発注一覧'!B33)</f>
        <v/>
      </c>
      <c r="C33" s="10" t="str">
        <f>IF('発注一覧'!A33="","",'発注一覧'!C33)</f>
        <v/>
      </c>
      <c r="D33" s="10" t="str">
        <f>IF('発注一覧'!A33="","",'発注一覧'!A33)</f>
        <v/>
      </c>
      <c r="E33" s="12" t="str">
        <f>IF('発注一覧'!A33="","",'発注一覧'!K33)</f>
        <v/>
      </c>
      <c r="F33" s="12" t="str">
        <f>IF('発注一覧'!A33="","",'発注一覧'!M33)</f>
        <v/>
      </c>
      <c r="G33" s="10"/>
      <c r="H33" s="10"/>
      <c r="I33" s="10"/>
    </row>
    <row r="34" ht="15.75" customHeight="1">
      <c r="A34" s="11" t="str">
        <f>IF('発注一覧'!A34="","",'発注一覧'!Q34)</f>
        <v/>
      </c>
      <c r="B34" s="10" t="str">
        <f>IF('発注一覧'!A34="","",'発注一覧'!B34)</f>
        <v/>
      </c>
      <c r="C34" s="10" t="str">
        <f>IF('発注一覧'!A34="","",'発注一覧'!C34)</f>
        <v/>
      </c>
      <c r="D34" s="10" t="str">
        <f>IF('発注一覧'!A34="","",'発注一覧'!A34)</f>
        <v/>
      </c>
      <c r="E34" s="12" t="str">
        <f>IF('発注一覧'!A34="","",'発注一覧'!K34)</f>
        <v/>
      </c>
      <c r="F34" s="12" t="str">
        <f>IF('発注一覧'!A34="","",'発注一覧'!M34)</f>
        <v/>
      </c>
      <c r="G34" s="10"/>
      <c r="H34" s="10"/>
      <c r="I34" s="10"/>
    </row>
    <row r="35" ht="15.75" customHeight="1">
      <c r="A35" s="11" t="str">
        <f>IF('発注一覧'!A35="","",'発注一覧'!Q35)</f>
        <v/>
      </c>
      <c r="B35" s="10" t="str">
        <f>IF('発注一覧'!A35="","",'発注一覧'!B35)</f>
        <v/>
      </c>
      <c r="C35" s="10" t="str">
        <f>IF('発注一覧'!A35="","",'発注一覧'!C35)</f>
        <v/>
      </c>
      <c r="D35" s="10" t="str">
        <f>IF('発注一覧'!A35="","",'発注一覧'!A35)</f>
        <v/>
      </c>
      <c r="E35" s="12" t="str">
        <f>IF('発注一覧'!A35="","",'発注一覧'!K35)</f>
        <v/>
      </c>
      <c r="F35" s="12" t="str">
        <f>IF('発注一覧'!A35="","",'発注一覧'!M35)</f>
        <v/>
      </c>
      <c r="G35" s="10"/>
      <c r="H35" s="10"/>
      <c r="I35" s="10"/>
    </row>
    <row r="36" ht="15.75" customHeight="1">
      <c r="A36" s="11" t="str">
        <f>IF('発注一覧'!A36="","",'発注一覧'!Q36)</f>
        <v/>
      </c>
      <c r="B36" s="10" t="str">
        <f>IF('発注一覧'!A36="","",'発注一覧'!B36)</f>
        <v/>
      </c>
      <c r="C36" s="10" t="str">
        <f>IF('発注一覧'!A36="","",'発注一覧'!C36)</f>
        <v/>
      </c>
      <c r="D36" s="10" t="str">
        <f>IF('発注一覧'!A36="","",'発注一覧'!A36)</f>
        <v/>
      </c>
      <c r="E36" s="12" t="str">
        <f>IF('発注一覧'!A36="","",'発注一覧'!K36)</f>
        <v/>
      </c>
      <c r="F36" s="12" t="str">
        <f>IF('発注一覧'!A36="","",'発注一覧'!M36)</f>
        <v/>
      </c>
      <c r="G36" s="10"/>
      <c r="H36" s="10"/>
      <c r="I36" s="10"/>
    </row>
    <row r="37" ht="15.75" customHeight="1">
      <c r="A37" s="11" t="str">
        <f>IF('発注一覧'!A37="","",'発注一覧'!Q37)</f>
        <v/>
      </c>
      <c r="B37" s="10" t="str">
        <f>IF('発注一覧'!A37="","",'発注一覧'!B37)</f>
        <v/>
      </c>
      <c r="C37" s="10" t="str">
        <f>IF('発注一覧'!A37="","",'発注一覧'!C37)</f>
        <v/>
      </c>
      <c r="D37" s="10" t="str">
        <f>IF('発注一覧'!A37="","",'発注一覧'!A37)</f>
        <v/>
      </c>
      <c r="E37" s="12" t="str">
        <f>IF('発注一覧'!A37="","",'発注一覧'!K37)</f>
        <v/>
      </c>
      <c r="F37" s="12" t="str">
        <f>IF('発注一覧'!A37="","",'発注一覧'!M37)</f>
        <v/>
      </c>
      <c r="G37" s="10"/>
      <c r="H37" s="10"/>
      <c r="I37" s="10"/>
    </row>
    <row r="38" ht="15.75" customHeight="1">
      <c r="A38" s="11" t="str">
        <f>IF('発注一覧'!A38="","",'発注一覧'!Q38)</f>
        <v/>
      </c>
      <c r="B38" s="10" t="str">
        <f>IF('発注一覧'!A38="","",'発注一覧'!B38)</f>
        <v/>
      </c>
      <c r="C38" s="10" t="str">
        <f>IF('発注一覧'!A38="","",'発注一覧'!C38)</f>
        <v/>
      </c>
      <c r="D38" s="10" t="str">
        <f>IF('発注一覧'!A38="","",'発注一覧'!A38)</f>
        <v/>
      </c>
      <c r="E38" s="12" t="str">
        <f>IF('発注一覧'!A38="","",'発注一覧'!K38)</f>
        <v/>
      </c>
      <c r="F38" s="12" t="str">
        <f>IF('発注一覧'!A38="","",'発注一覧'!M38)</f>
        <v/>
      </c>
      <c r="G38" s="10"/>
      <c r="H38" s="10"/>
      <c r="I38" s="10"/>
    </row>
    <row r="39" ht="15.75" customHeight="1">
      <c r="A39" s="11" t="str">
        <f>IF('発注一覧'!A39="","",'発注一覧'!Q39)</f>
        <v/>
      </c>
      <c r="B39" s="10" t="str">
        <f>IF('発注一覧'!A39="","",'発注一覧'!B39)</f>
        <v/>
      </c>
      <c r="C39" s="10" t="str">
        <f>IF('発注一覧'!A39="","",'発注一覧'!C39)</f>
        <v/>
      </c>
      <c r="D39" s="10" t="str">
        <f>IF('発注一覧'!A39="","",'発注一覧'!A39)</f>
        <v/>
      </c>
      <c r="E39" s="12" t="str">
        <f>IF('発注一覧'!A39="","",'発注一覧'!K39)</f>
        <v/>
      </c>
      <c r="F39" s="12" t="str">
        <f>IF('発注一覧'!A39="","",'発注一覧'!M39)</f>
        <v/>
      </c>
      <c r="G39" s="10"/>
      <c r="H39" s="10"/>
      <c r="I39" s="10"/>
    </row>
    <row r="40" ht="15.75" customHeight="1">
      <c r="A40" s="11" t="str">
        <f>IF('発注一覧'!A40="","",'発注一覧'!Q40)</f>
        <v/>
      </c>
      <c r="B40" s="10" t="str">
        <f>IF('発注一覧'!A40="","",'発注一覧'!B40)</f>
        <v/>
      </c>
      <c r="C40" s="10" t="str">
        <f>IF('発注一覧'!A40="","",'発注一覧'!C40)</f>
        <v/>
      </c>
      <c r="D40" s="10" t="str">
        <f>IF('発注一覧'!A40="","",'発注一覧'!A40)</f>
        <v/>
      </c>
      <c r="E40" s="12" t="str">
        <f>IF('発注一覧'!A40="","",'発注一覧'!K40)</f>
        <v/>
      </c>
      <c r="F40" s="12" t="str">
        <f>IF('発注一覧'!A40="","",'発注一覧'!M40)</f>
        <v/>
      </c>
      <c r="G40" s="10"/>
      <c r="H40" s="10"/>
      <c r="I40" s="10"/>
    </row>
    <row r="41" ht="15.75" customHeight="1">
      <c r="A41" s="11" t="str">
        <f>IF('発注一覧'!A41="","",'発注一覧'!Q41)</f>
        <v/>
      </c>
      <c r="B41" s="10" t="str">
        <f>IF('発注一覧'!A41="","",'発注一覧'!B41)</f>
        <v/>
      </c>
      <c r="C41" s="10" t="str">
        <f>IF('発注一覧'!A41="","",'発注一覧'!C41)</f>
        <v/>
      </c>
      <c r="D41" s="10" t="str">
        <f>IF('発注一覧'!A41="","",'発注一覧'!A41)</f>
        <v/>
      </c>
      <c r="E41" s="12" t="str">
        <f>IF('発注一覧'!A41="","",'発注一覧'!K41)</f>
        <v/>
      </c>
      <c r="F41" s="12" t="str">
        <f>IF('発注一覧'!A41="","",'発注一覧'!M41)</f>
        <v/>
      </c>
      <c r="G41" s="10"/>
      <c r="H41" s="10"/>
      <c r="I41" s="10"/>
    </row>
    <row r="42" ht="15.75" customHeight="1">
      <c r="A42" s="11" t="str">
        <f>IF('発注一覧'!A42="","",'発注一覧'!Q42)</f>
        <v/>
      </c>
      <c r="B42" s="10" t="str">
        <f>IF('発注一覧'!A42="","",'発注一覧'!B42)</f>
        <v/>
      </c>
      <c r="C42" s="10" t="str">
        <f>IF('発注一覧'!A42="","",'発注一覧'!C42)</f>
        <v/>
      </c>
      <c r="D42" s="10" t="str">
        <f>IF('発注一覧'!A42="","",'発注一覧'!A42)</f>
        <v/>
      </c>
      <c r="E42" s="12" t="str">
        <f>IF('発注一覧'!A42="","",'発注一覧'!K42)</f>
        <v/>
      </c>
      <c r="F42" s="12" t="str">
        <f>IF('発注一覧'!A42="","",'発注一覧'!M42)</f>
        <v/>
      </c>
      <c r="G42" s="10"/>
      <c r="H42" s="10"/>
      <c r="I42" s="10"/>
    </row>
    <row r="43" ht="15.75" customHeight="1">
      <c r="A43" s="11" t="str">
        <f>IF('発注一覧'!A43="","",'発注一覧'!Q43)</f>
        <v/>
      </c>
      <c r="B43" s="10" t="str">
        <f>IF('発注一覧'!A43="","",'発注一覧'!B43)</f>
        <v/>
      </c>
      <c r="C43" s="10" t="str">
        <f>IF('発注一覧'!A43="","",'発注一覧'!C43)</f>
        <v/>
      </c>
      <c r="D43" s="10" t="str">
        <f>IF('発注一覧'!A43="","",'発注一覧'!A43)</f>
        <v/>
      </c>
      <c r="E43" s="12" t="str">
        <f>IF('発注一覧'!A43="","",'発注一覧'!K43)</f>
        <v/>
      </c>
      <c r="F43" s="12" t="str">
        <f>IF('発注一覧'!A43="","",'発注一覧'!M43)</f>
        <v/>
      </c>
      <c r="G43" s="10"/>
      <c r="H43" s="10"/>
      <c r="I43" s="10"/>
    </row>
    <row r="44" ht="15.75" customHeight="1">
      <c r="A44" s="11" t="str">
        <f>IF('発注一覧'!A44="","",'発注一覧'!Q44)</f>
        <v/>
      </c>
      <c r="B44" s="10" t="str">
        <f>IF('発注一覧'!A44="","",'発注一覧'!B44)</f>
        <v/>
      </c>
      <c r="C44" s="10" t="str">
        <f>IF('発注一覧'!A44="","",'発注一覧'!C44)</f>
        <v/>
      </c>
      <c r="D44" s="10" t="str">
        <f>IF('発注一覧'!A44="","",'発注一覧'!A44)</f>
        <v/>
      </c>
      <c r="E44" s="12" t="str">
        <f>IF('発注一覧'!A44="","",'発注一覧'!K44)</f>
        <v/>
      </c>
      <c r="F44" s="12" t="str">
        <f>IF('発注一覧'!A44="","",'発注一覧'!M44)</f>
        <v/>
      </c>
      <c r="G44" s="10"/>
      <c r="H44" s="10"/>
      <c r="I44" s="10"/>
    </row>
    <row r="45" ht="15.75" customHeight="1">
      <c r="A45" s="11" t="str">
        <f>IF('発注一覧'!A45="","",'発注一覧'!Q45)</f>
        <v/>
      </c>
      <c r="B45" s="10" t="str">
        <f>IF('発注一覧'!A45="","",'発注一覧'!B45)</f>
        <v/>
      </c>
      <c r="C45" s="10" t="str">
        <f>IF('発注一覧'!A45="","",'発注一覧'!C45)</f>
        <v/>
      </c>
      <c r="D45" s="10" t="str">
        <f>IF('発注一覧'!A45="","",'発注一覧'!A45)</f>
        <v/>
      </c>
      <c r="E45" s="12" t="str">
        <f>IF('発注一覧'!A45="","",'発注一覧'!K45)</f>
        <v/>
      </c>
      <c r="F45" s="12" t="str">
        <f>IF('発注一覧'!A45="","",'発注一覧'!M45)</f>
        <v/>
      </c>
      <c r="G45" s="10"/>
      <c r="H45" s="10"/>
      <c r="I45" s="10"/>
    </row>
    <row r="46" ht="15.75" customHeight="1">
      <c r="A46" s="11" t="str">
        <f>IF('発注一覧'!A46="","",'発注一覧'!Q46)</f>
        <v/>
      </c>
      <c r="B46" s="10" t="str">
        <f>IF('発注一覧'!A46="","",'発注一覧'!B46)</f>
        <v/>
      </c>
      <c r="C46" s="10" t="str">
        <f>IF('発注一覧'!A46="","",'発注一覧'!C46)</f>
        <v/>
      </c>
      <c r="D46" s="10" t="str">
        <f>IF('発注一覧'!A46="","",'発注一覧'!A46)</f>
        <v/>
      </c>
      <c r="E46" s="12" t="str">
        <f>IF('発注一覧'!A46="","",'発注一覧'!K46)</f>
        <v/>
      </c>
      <c r="F46" s="12" t="str">
        <f>IF('発注一覧'!A46="","",'発注一覧'!M46)</f>
        <v/>
      </c>
      <c r="G46" s="10"/>
      <c r="H46" s="10"/>
      <c r="I46" s="10"/>
    </row>
    <row r="47" ht="15.75" customHeight="1">
      <c r="A47" s="11" t="str">
        <f>IF('発注一覧'!A47="","",'発注一覧'!Q47)</f>
        <v/>
      </c>
      <c r="B47" s="10" t="str">
        <f>IF('発注一覧'!A47="","",'発注一覧'!B47)</f>
        <v/>
      </c>
      <c r="C47" s="10" t="str">
        <f>IF('発注一覧'!A47="","",'発注一覧'!C47)</f>
        <v/>
      </c>
      <c r="D47" s="10" t="str">
        <f>IF('発注一覧'!A47="","",'発注一覧'!A47)</f>
        <v/>
      </c>
      <c r="E47" s="12" t="str">
        <f>IF('発注一覧'!A47="","",'発注一覧'!K47)</f>
        <v/>
      </c>
      <c r="F47" s="12" t="str">
        <f>IF('発注一覧'!A47="","",'発注一覧'!M47)</f>
        <v/>
      </c>
      <c r="G47" s="10"/>
      <c r="H47" s="10"/>
      <c r="I47" s="10"/>
    </row>
    <row r="48" ht="15.75" customHeight="1">
      <c r="A48" s="11" t="str">
        <f>IF('発注一覧'!A48="","",'発注一覧'!Q48)</f>
        <v/>
      </c>
      <c r="B48" s="10" t="str">
        <f>IF('発注一覧'!A48="","",'発注一覧'!B48)</f>
        <v/>
      </c>
      <c r="C48" s="10" t="str">
        <f>IF('発注一覧'!A48="","",'発注一覧'!C48)</f>
        <v/>
      </c>
      <c r="D48" s="10" t="str">
        <f>IF('発注一覧'!A48="","",'発注一覧'!A48)</f>
        <v/>
      </c>
      <c r="E48" s="12" t="str">
        <f>IF('発注一覧'!A48="","",'発注一覧'!K48)</f>
        <v/>
      </c>
      <c r="F48" s="12" t="str">
        <f>IF('発注一覧'!A48="","",'発注一覧'!M48)</f>
        <v/>
      </c>
      <c r="G48" s="10"/>
      <c r="H48" s="10"/>
      <c r="I48" s="10"/>
    </row>
    <row r="49" ht="15.75" customHeight="1">
      <c r="A49" s="11" t="str">
        <f>IF('発注一覧'!A49="","",'発注一覧'!Q49)</f>
        <v/>
      </c>
      <c r="B49" s="10" t="str">
        <f>IF('発注一覧'!A49="","",'発注一覧'!B49)</f>
        <v/>
      </c>
      <c r="C49" s="10" t="str">
        <f>IF('発注一覧'!A49="","",'発注一覧'!C49)</f>
        <v/>
      </c>
      <c r="D49" s="10" t="str">
        <f>IF('発注一覧'!A49="","",'発注一覧'!A49)</f>
        <v/>
      </c>
      <c r="E49" s="12" t="str">
        <f>IF('発注一覧'!A49="","",'発注一覧'!K49)</f>
        <v/>
      </c>
      <c r="F49" s="12" t="str">
        <f>IF('発注一覧'!A49="","",'発注一覧'!M49)</f>
        <v/>
      </c>
      <c r="G49" s="10"/>
      <c r="H49" s="10"/>
      <c r="I49" s="10"/>
    </row>
    <row r="50" ht="15.75" customHeight="1">
      <c r="A50" s="11" t="str">
        <f>IF('発注一覧'!A50="","",'発注一覧'!Q50)</f>
        <v/>
      </c>
      <c r="B50" s="10" t="str">
        <f>IF('発注一覧'!A50="","",'発注一覧'!B50)</f>
        <v/>
      </c>
      <c r="C50" s="10" t="str">
        <f>IF('発注一覧'!A50="","",'発注一覧'!C50)</f>
        <v/>
      </c>
      <c r="D50" s="10" t="str">
        <f>IF('発注一覧'!A50="","",'発注一覧'!A50)</f>
        <v/>
      </c>
      <c r="E50" s="12" t="str">
        <f>IF('発注一覧'!A50="","",'発注一覧'!K50)</f>
        <v/>
      </c>
      <c r="F50" s="12" t="str">
        <f>IF('発注一覧'!A50="","",'発注一覧'!M50)</f>
        <v/>
      </c>
      <c r="G50" s="10"/>
      <c r="H50" s="10"/>
      <c r="I50" s="10"/>
    </row>
    <row r="51" ht="15.75" customHeight="1">
      <c r="A51" s="11" t="str">
        <f>IF('発注一覧'!A51="","",'発注一覧'!Q51)</f>
        <v/>
      </c>
      <c r="B51" s="10" t="str">
        <f>IF('発注一覧'!A51="","",'発注一覧'!B51)</f>
        <v/>
      </c>
      <c r="C51" s="10" t="str">
        <f>IF('発注一覧'!A51="","",'発注一覧'!C51)</f>
        <v/>
      </c>
      <c r="D51" s="10" t="str">
        <f>IF('発注一覧'!A51="","",'発注一覧'!A51)</f>
        <v/>
      </c>
      <c r="E51" s="12" t="str">
        <f>IF('発注一覧'!A51="","",'発注一覧'!K51)</f>
        <v/>
      </c>
      <c r="F51" s="12" t="str">
        <f>IF('発注一覧'!A51="","",'発注一覧'!M51)</f>
        <v/>
      </c>
      <c r="G51" s="10"/>
      <c r="H51" s="10"/>
      <c r="I51" s="10"/>
    </row>
    <row r="52" ht="15.75" customHeight="1">
      <c r="A52" s="11" t="str">
        <f>IF('発注一覧'!A52="","",'発注一覧'!Q52)</f>
        <v/>
      </c>
      <c r="B52" s="10" t="str">
        <f>IF('発注一覧'!A52="","",'発注一覧'!B52)</f>
        <v/>
      </c>
      <c r="C52" s="10" t="str">
        <f>IF('発注一覧'!A52="","",'発注一覧'!C52)</f>
        <v/>
      </c>
      <c r="D52" s="10" t="str">
        <f>IF('発注一覧'!A52="","",'発注一覧'!A52)</f>
        <v/>
      </c>
      <c r="E52" s="12" t="str">
        <f>IF('発注一覧'!A52="","",'発注一覧'!K52)</f>
        <v/>
      </c>
      <c r="F52" s="12" t="str">
        <f>IF('発注一覧'!A52="","",'発注一覧'!M52)</f>
        <v/>
      </c>
      <c r="G52" s="10"/>
      <c r="H52" s="10"/>
      <c r="I52" s="10"/>
    </row>
    <row r="53" ht="15.75" customHeight="1">
      <c r="A53" s="11" t="str">
        <f>IF('発注一覧'!A53="","",'発注一覧'!Q53)</f>
        <v/>
      </c>
      <c r="B53" s="10" t="str">
        <f>IF('発注一覧'!A53="","",'発注一覧'!B53)</f>
        <v/>
      </c>
      <c r="C53" s="10" t="str">
        <f>IF('発注一覧'!A53="","",'発注一覧'!C53)</f>
        <v/>
      </c>
      <c r="D53" s="10" t="str">
        <f>IF('発注一覧'!A53="","",'発注一覧'!A53)</f>
        <v/>
      </c>
      <c r="E53" s="12" t="str">
        <f>IF('発注一覧'!A53="","",'発注一覧'!K53)</f>
        <v/>
      </c>
      <c r="F53" s="12" t="str">
        <f>IF('発注一覧'!A53="","",'発注一覧'!M53)</f>
        <v/>
      </c>
      <c r="G53" s="10"/>
      <c r="H53" s="10"/>
      <c r="I53" s="10"/>
    </row>
    <row r="54" ht="15.75" customHeight="1">
      <c r="A54" s="11" t="str">
        <f>IF('発注一覧'!A54="","",'発注一覧'!Q54)</f>
        <v/>
      </c>
      <c r="B54" s="10" t="str">
        <f>IF('発注一覧'!A54="","",'発注一覧'!B54)</f>
        <v/>
      </c>
      <c r="C54" s="10" t="str">
        <f>IF('発注一覧'!A54="","",'発注一覧'!C54)</f>
        <v/>
      </c>
      <c r="D54" s="10" t="str">
        <f>IF('発注一覧'!A54="","",'発注一覧'!A54)</f>
        <v/>
      </c>
      <c r="E54" s="12" t="str">
        <f>IF('発注一覧'!A54="","",'発注一覧'!K54)</f>
        <v/>
      </c>
      <c r="F54" s="12" t="str">
        <f>IF('発注一覧'!A54="","",'発注一覧'!M54)</f>
        <v/>
      </c>
      <c r="G54" s="10"/>
      <c r="H54" s="10"/>
      <c r="I54" s="10"/>
    </row>
    <row r="55" ht="15.75" customHeight="1">
      <c r="A55" s="11" t="str">
        <f>IF('発注一覧'!A55="","",'発注一覧'!Q55)</f>
        <v/>
      </c>
      <c r="B55" s="10" t="str">
        <f>IF('発注一覧'!A55="","",'発注一覧'!B55)</f>
        <v/>
      </c>
      <c r="C55" s="10" t="str">
        <f>IF('発注一覧'!A55="","",'発注一覧'!C55)</f>
        <v/>
      </c>
      <c r="D55" s="10" t="str">
        <f>IF('発注一覧'!A55="","",'発注一覧'!A55)</f>
        <v/>
      </c>
      <c r="E55" s="12" t="str">
        <f>IF('発注一覧'!A55="","",'発注一覧'!K55)</f>
        <v/>
      </c>
      <c r="F55" s="12" t="str">
        <f>IF('発注一覧'!A55="","",'発注一覧'!M55)</f>
        <v/>
      </c>
      <c r="G55" s="10"/>
      <c r="H55" s="10"/>
      <c r="I55" s="10"/>
    </row>
    <row r="56" ht="15.75" customHeight="1">
      <c r="A56" s="11" t="str">
        <f>IF('発注一覧'!A56="","",'発注一覧'!Q56)</f>
        <v/>
      </c>
      <c r="B56" s="10" t="str">
        <f>IF('発注一覧'!A56="","",'発注一覧'!B56)</f>
        <v/>
      </c>
      <c r="C56" s="10" t="str">
        <f>IF('発注一覧'!A56="","",'発注一覧'!C56)</f>
        <v/>
      </c>
      <c r="D56" s="10" t="str">
        <f>IF('発注一覧'!A56="","",'発注一覧'!A56)</f>
        <v/>
      </c>
      <c r="E56" s="12" t="str">
        <f>IF('発注一覧'!A56="","",'発注一覧'!K56)</f>
        <v/>
      </c>
      <c r="F56" s="12" t="str">
        <f>IF('発注一覧'!A56="","",'発注一覧'!M56)</f>
        <v/>
      </c>
      <c r="G56" s="10"/>
      <c r="H56" s="10"/>
      <c r="I56" s="10"/>
    </row>
    <row r="57" ht="15.75" customHeight="1">
      <c r="A57" s="11" t="str">
        <f>IF('発注一覧'!A57="","",'発注一覧'!Q57)</f>
        <v/>
      </c>
      <c r="B57" s="10" t="str">
        <f>IF('発注一覧'!A57="","",'発注一覧'!B57)</f>
        <v/>
      </c>
      <c r="C57" s="10" t="str">
        <f>IF('発注一覧'!A57="","",'発注一覧'!C57)</f>
        <v/>
      </c>
      <c r="D57" s="10" t="str">
        <f>IF('発注一覧'!A57="","",'発注一覧'!A57)</f>
        <v/>
      </c>
      <c r="E57" s="12" t="str">
        <f>IF('発注一覧'!A57="","",'発注一覧'!K57)</f>
        <v/>
      </c>
      <c r="F57" s="12" t="str">
        <f>IF('発注一覧'!A57="","",'発注一覧'!M57)</f>
        <v/>
      </c>
      <c r="G57" s="10"/>
      <c r="H57" s="10"/>
      <c r="I57" s="10"/>
    </row>
    <row r="58" ht="15.75" customHeight="1">
      <c r="A58" s="11" t="str">
        <f>IF('発注一覧'!A58="","",'発注一覧'!Q58)</f>
        <v/>
      </c>
      <c r="B58" s="10" t="str">
        <f>IF('発注一覧'!A58="","",'発注一覧'!B58)</f>
        <v/>
      </c>
      <c r="C58" s="10" t="str">
        <f>IF('発注一覧'!A58="","",'発注一覧'!C58)</f>
        <v/>
      </c>
      <c r="D58" s="10" t="str">
        <f>IF('発注一覧'!A58="","",'発注一覧'!A58)</f>
        <v/>
      </c>
      <c r="E58" s="12" t="str">
        <f>IF('発注一覧'!A58="","",'発注一覧'!K58)</f>
        <v/>
      </c>
      <c r="F58" s="12" t="str">
        <f>IF('発注一覧'!A58="","",'発注一覧'!M58)</f>
        <v/>
      </c>
      <c r="G58" s="10"/>
      <c r="H58" s="10"/>
      <c r="I58" s="10"/>
    </row>
    <row r="59" ht="15.75" customHeight="1">
      <c r="A59" s="11" t="str">
        <f>IF('発注一覧'!A59="","",'発注一覧'!Q59)</f>
        <v/>
      </c>
      <c r="B59" s="10" t="str">
        <f>IF('発注一覧'!A59="","",'発注一覧'!B59)</f>
        <v/>
      </c>
      <c r="C59" s="10" t="str">
        <f>IF('発注一覧'!A59="","",'発注一覧'!C59)</f>
        <v/>
      </c>
      <c r="D59" s="10" t="str">
        <f>IF('発注一覧'!A59="","",'発注一覧'!A59)</f>
        <v/>
      </c>
      <c r="E59" s="12" t="str">
        <f>IF('発注一覧'!A59="","",'発注一覧'!K59)</f>
        <v/>
      </c>
      <c r="F59" s="12" t="str">
        <f>IF('発注一覧'!A59="","",'発注一覧'!M59)</f>
        <v/>
      </c>
      <c r="G59" s="10"/>
      <c r="H59" s="10"/>
      <c r="I59" s="10"/>
    </row>
    <row r="60" ht="15.75" customHeight="1">
      <c r="A60" s="11" t="str">
        <f>IF('発注一覧'!A60="","",'発注一覧'!Q60)</f>
        <v/>
      </c>
      <c r="B60" s="10" t="str">
        <f>IF('発注一覧'!A60="","",'発注一覧'!B60)</f>
        <v/>
      </c>
      <c r="C60" s="10" t="str">
        <f>IF('発注一覧'!A60="","",'発注一覧'!C60)</f>
        <v/>
      </c>
      <c r="D60" s="10" t="str">
        <f>IF('発注一覧'!A60="","",'発注一覧'!A60)</f>
        <v/>
      </c>
      <c r="E60" s="12" t="str">
        <f>IF('発注一覧'!A60="","",'発注一覧'!K60)</f>
        <v/>
      </c>
      <c r="F60" s="12" t="str">
        <f>IF('発注一覧'!A60="","",'発注一覧'!M60)</f>
        <v/>
      </c>
      <c r="G60" s="10"/>
      <c r="H60" s="10"/>
      <c r="I60" s="10"/>
    </row>
    <row r="61" ht="15.75" customHeight="1">
      <c r="A61" s="11" t="str">
        <f>IF('発注一覧'!A61="","",'発注一覧'!Q61)</f>
        <v/>
      </c>
      <c r="B61" s="10" t="str">
        <f>IF('発注一覧'!A61="","",'発注一覧'!B61)</f>
        <v/>
      </c>
      <c r="C61" s="10" t="str">
        <f>IF('発注一覧'!A61="","",'発注一覧'!C61)</f>
        <v/>
      </c>
      <c r="D61" s="10" t="str">
        <f>IF('発注一覧'!A61="","",'発注一覧'!A61)</f>
        <v/>
      </c>
      <c r="E61" s="12" t="str">
        <f>IF('発注一覧'!A61="","",'発注一覧'!K61)</f>
        <v/>
      </c>
      <c r="F61" s="12" t="str">
        <f>IF('発注一覧'!A61="","",'発注一覧'!M61)</f>
        <v/>
      </c>
      <c r="G61" s="10"/>
      <c r="H61" s="10"/>
      <c r="I61" s="10"/>
    </row>
    <row r="62" ht="15.75" customHeight="1">
      <c r="A62" s="11" t="str">
        <f>IF('発注一覧'!A62="","",'発注一覧'!Q62)</f>
        <v/>
      </c>
      <c r="B62" s="10" t="str">
        <f>IF('発注一覧'!A62="","",'発注一覧'!B62)</f>
        <v/>
      </c>
      <c r="C62" s="10" t="str">
        <f>IF('発注一覧'!A62="","",'発注一覧'!C62)</f>
        <v/>
      </c>
      <c r="D62" s="10" t="str">
        <f>IF('発注一覧'!A62="","",'発注一覧'!A62)</f>
        <v/>
      </c>
      <c r="E62" s="12" t="str">
        <f>IF('発注一覧'!A62="","",'発注一覧'!K62)</f>
        <v/>
      </c>
      <c r="F62" s="12" t="str">
        <f>IF('発注一覧'!A62="","",'発注一覧'!M62)</f>
        <v/>
      </c>
      <c r="G62" s="10"/>
      <c r="H62" s="10"/>
      <c r="I62" s="10"/>
    </row>
    <row r="63" ht="15.75" customHeight="1">
      <c r="A63" s="11" t="str">
        <f>IF('発注一覧'!A63="","",'発注一覧'!Q63)</f>
        <v/>
      </c>
      <c r="B63" s="10" t="str">
        <f>IF('発注一覧'!A63="","",'発注一覧'!B63)</f>
        <v/>
      </c>
      <c r="C63" s="10" t="str">
        <f>IF('発注一覧'!A63="","",'発注一覧'!C63)</f>
        <v/>
      </c>
      <c r="D63" s="10" t="str">
        <f>IF('発注一覧'!A63="","",'発注一覧'!A63)</f>
        <v/>
      </c>
      <c r="E63" s="12" t="str">
        <f>IF('発注一覧'!A63="","",'発注一覧'!K63)</f>
        <v/>
      </c>
      <c r="F63" s="12" t="str">
        <f>IF('発注一覧'!A63="","",'発注一覧'!M63)</f>
        <v/>
      </c>
      <c r="G63" s="10"/>
      <c r="H63" s="10"/>
      <c r="I63" s="10"/>
    </row>
    <row r="64" ht="15.75" customHeight="1">
      <c r="A64" s="11" t="str">
        <f>IF('発注一覧'!A64="","",'発注一覧'!Q64)</f>
        <v/>
      </c>
      <c r="B64" s="10" t="str">
        <f>IF('発注一覧'!A64="","",'発注一覧'!B64)</f>
        <v/>
      </c>
      <c r="C64" s="10" t="str">
        <f>IF('発注一覧'!A64="","",'発注一覧'!C64)</f>
        <v/>
      </c>
      <c r="D64" s="10" t="str">
        <f>IF('発注一覧'!A64="","",'発注一覧'!A64)</f>
        <v/>
      </c>
      <c r="E64" s="12" t="str">
        <f>IF('発注一覧'!A64="","",'発注一覧'!K64)</f>
        <v/>
      </c>
      <c r="F64" s="12" t="str">
        <f>IF('発注一覧'!A64="","",'発注一覧'!M64)</f>
        <v/>
      </c>
      <c r="G64" s="10"/>
      <c r="H64" s="10"/>
      <c r="I64" s="10"/>
    </row>
    <row r="65" ht="15.75" customHeight="1">
      <c r="A65" s="11" t="str">
        <f>IF('発注一覧'!A65="","",'発注一覧'!Q65)</f>
        <v/>
      </c>
      <c r="B65" s="10" t="str">
        <f>IF('発注一覧'!A65="","",'発注一覧'!B65)</f>
        <v/>
      </c>
      <c r="C65" s="10" t="str">
        <f>IF('発注一覧'!A65="","",'発注一覧'!C65)</f>
        <v/>
      </c>
      <c r="D65" s="10" t="str">
        <f>IF('発注一覧'!A65="","",'発注一覧'!A65)</f>
        <v/>
      </c>
      <c r="E65" s="12" t="str">
        <f>IF('発注一覧'!A65="","",'発注一覧'!K65)</f>
        <v/>
      </c>
      <c r="F65" s="12" t="str">
        <f>IF('発注一覧'!A65="","",'発注一覧'!M65)</f>
        <v/>
      </c>
      <c r="G65" s="10"/>
      <c r="H65" s="10"/>
      <c r="I65" s="10"/>
    </row>
    <row r="66" ht="15.75" customHeight="1">
      <c r="A66" s="11" t="str">
        <f>IF('発注一覧'!A66="","",'発注一覧'!Q66)</f>
        <v/>
      </c>
      <c r="B66" s="10" t="str">
        <f>IF('発注一覧'!A66="","",'発注一覧'!B66)</f>
        <v/>
      </c>
      <c r="C66" s="10" t="str">
        <f>IF('発注一覧'!A66="","",'発注一覧'!C66)</f>
        <v/>
      </c>
      <c r="D66" s="10" t="str">
        <f>IF('発注一覧'!A66="","",'発注一覧'!A66)</f>
        <v/>
      </c>
      <c r="E66" s="12" t="str">
        <f>IF('発注一覧'!A66="","",'発注一覧'!K66)</f>
        <v/>
      </c>
      <c r="F66" s="12" t="str">
        <f>IF('発注一覧'!A66="","",'発注一覧'!M66)</f>
        <v/>
      </c>
      <c r="G66" s="10"/>
      <c r="H66" s="10"/>
      <c r="I66" s="10"/>
    </row>
    <row r="67" ht="15.75" customHeight="1">
      <c r="A67" s="11" t="str">
        <f>IF('発注一覧'!A67="","",'発注一覧'!Q67)</f>
        <v/>
      </c>
      <c r="B67" s="10" t="str">
        <f>IF('発注一覧'!A67="","",'発注一覧'!B67)</f>
        <v/>
      </c>
      <c r="C67" s="10" t="str">
        <f>IF('発注一覧'!A67="","",'発注一覧'!C67)</f>
        <v/>
      </c>
      <c r="D67" s="10" t="str">
        <f>IF('発注一覧'!A67="","",'発注一覧'!A67)</f>
        <v/>
      </c>
      <c r="E67" s="12" t="str">
        <f>IF('発注一覧'!A67="","",'発注一覧'!K67)</f>
        <v/>
      </c>
      <c r="F67" s="12" t="str">
        <f>IF('発注一覧'!A67="","",'発注一覧'!M67)</f>
        <v/>
      </c>
      <c r="G67" s="10"/>
      <c r="H67" s="10"/>
      <c r="I67" s="10"/>
    </row>
    <row r="68" ht="15.75" customHeight="1">
      <c r="A68" s="11" t="str">
        <f>IF('発注一覧'!A68="","",'発注一覧'!Q68)</f>
        <v/>
      </c>
      <c r="B68" s="10" t="str">
        <f>IF('発注一覧'!A68="","",'発注一覧'!B68)</f>
        <v/>
      </c>
      <c r="C68" s="10" t="str">
        <f>IF('発注一覧'!A68="","",'発注一覧'!C68)</f>
        <v/>
      </c>
      <c r="D68" s="10" t="str">
        <f>IF('発注一覧'!A68="","",'発注一覧'!A68)</f>
        <v/>
      </c>
      <c r="E68" s="12" t="str">
        <f>IF('発注一覧'!A68="","",'発注一覧'!K68)</f>
        <v/>
      </c>
      <c r="F68" s="12" t="str">
        <f>IF('発注一覧'!A68="","",'発注一覧'!M68)</f>
        <v/>
      </c>
      <c r="G68" s="10"/>
      <c r="H68" s="10"/>
      <c r="I68" s="10"/>
    </row>
    <row r="69" ht="15.75" customHeight="1">
      <c r="A69" s="11" t="str">
        <f>IF('発注一覧'!A69="","",'発注一覧'!Q69)</f>
        <v/>
      </c>
      <c r="B69" s="10" t="str">
        <f>IF('発注一覧'!A69="","",'発注一覧'!B69)</f>
        <v/>
      </c>
      <c r="C69" s="10" t="str">
        <f>IF('発注一覧'!A69="","",'発注一覧'!C69)</f>
        <v/>
      </c>
      <c r="D69" s="10" t="str">
        <f>IF('発注一覧'!A69="","",'発注一覧'!A69)</f>
        <v/>
      </c>
      <c r="E69" s="12" t="str">
        <f>IF('発注一覧'!A69="","",'発注一覧'!K69)</f>
        <v/>
      </c>
      <c r="F69" s="12" t="str">
        <f>IF('発注一覧'!A69="","",'発注一覧'!M69)</f>
        <v/>
      </c>
      <c r="G69" s="10"/>
      <c r="H69" s="10"/>
      <c r="I69" s="10"/>
    </row>
    <row r="70" ht="15.75" customHeight="1">
      <c r="A70" s="11" t="str">
        <f>IF('発注一覧'!A70="","",'発注一覧'!Q70)</f>
        <v/>
      </c>
      <c r="B70" s="10" t="str">
        <f>IF('発注一覧'!A70="","",'発注一覧'!B70)</f>
        <v/>
      </c>
      <c r="C70" s="10" t="str">
        <f>IF('発注一覧'!A70="","",'発注一覧'!C70)</f>
        <v/>
      </c>
      <c r="D70" s="10" t="str">
        <f>IF('発注一覧'!A70="","",'発注一覧'!A70)</f>
        <v/>
      </c>
      <c r="E70" s="12" t="str">
        <f>IF('発注一覧'!A70="","",'発注一覧'!K70)</f>
        <v/>
      </c>
      <c r="F70" s="12" t="str">
        <f>IF('発注一覧'!A70="","",'発注一覧'!M70)</f>
        <v/>
      </c>
      <c r="G70" s="10"/>
      <c r="H70" s="10"/>
      <c r="I70" s="10"/>
    </row>
    <row r="71" ht="15.75" customHeight="1">
      <c r="A71" s="11" t="str">
        <f>IF('発注一覧'!A71="","",'発注一覧'!Q71)</f>
        <v/>
      </c>
      <c r="B71" s="10" t="str">
        <f>IF('発注一覧'!A71="","",'発注一覧'!B71)</f>
        <v/>
      </c>
      <c r="C71" s="10" t="str">
        <f>IF('発注一覧'!A71="","",'発注一覧'!C71)</f>
        <v/>
      </c>
      <c r="D71" s="10" t="str">
        <f>IF('発注一覧'!A71="","",'発注一覧'!A71)</f>
        <v/>
      </c>
      <c r="E71" s="12" t="str">
        <f>IF('発注一覧'!A71="","",'発注一覧'!K71)</f>
        <v/>
      </c>
      <c r="F71" s="12" t="str">
        <f>IF('発注一覧'!A71="","",'発注一覧'!M71)</f>
        <v/>
      </c>
      <c r="G71" s="10"/>
      <c r="H71" s="10"/>
      <c r="I71" s="10"/>
    </row>
    <row r="72" ht="15.75" customHeight="1">
      <c r="A72" s="11" t="str">
        <f>IF('発注一覧'!A72="","",'発注一覧'!Q72)</f>
        <v/>
      </c>
      <c r="B72" s="10" t="str">
        <f>IF('発注一覧'!A72="","",'発注一覧'!B72)</f>
        <v/>
      </c>
      <c r="C72" s="10" t="str">
        <f>IF('発注一覧'!A72="","",'発注一覧'!C72)</f>
        <v/>
      </c>
      <c r="D72" s="10" t="str">
        <f>IF('発注一覧'!A72="","",'発注一覧'!A72)</f>
        <v/>
      </c>
      <c r="E72" s="12" t="str">
        <f>IF('発注一覧'!A72="","",'発注一覧'!K72)</f>
        <v/>
      </c>
      <c r="F72" s="12" t="str">
        <f>IF('発注一覧'!A72="","",'発注一覧'!M72)</f>
        <v/>
      </c>
      <c r="G72" s="10"/>
      <c r="H72" s="10"/>
      <c r="I72" s="10"/>
    </row>
    <row r="73" ht="15.75" customHeight="1">
      <c r="A73" s="11" t="str">
        <f>IF('発注一覧'!A73="","",'発注一覧'!Q73)</f>
        <v/>
      </c>
      <c r="B73" s="10" t="str">
        <f>IF('発注一覧'!A73="","",'発注一覧'!B73)</f>
        <v/>
      </c>
      <c r="C73" s="10" t="str">
        <f>IF('発注一覧'!A73="","",'発注一覧'!C73)</f>
        <v/>
      </c>
      <c r="D73" s="10" t="str">
        <f>IF('発注一覧'!A73="","",'発注一覧'!A73)</f>
        <v/>
      </c>
      <c r="E73" s="12" t="str">
        <f>IF('発注一覧'!A73="","",'発注一覧'!K73)</f>
        <v/>
      </c>
      <c r="F73" s="12" t="str">
        <f>IF('発注一覧'!A73="","",'発注一覧'!M73)</f>
        <v/>
      </c>
      <c r="G73" s="10"/>
      <c r="H73" s="10"/>
      <c r="I73" s="10"/>
    </row>
    <row r="74" ht="15.75" customHeight="1">
      <c r="A74" s="11" t="str">
        <f>IF('発注一覧'!A74="","",'発注一覧'!Q74)</f>
        <v/>
      </c>
      <c r="B74" s="10" t="str">
        <f>IF('発注一覧'!A74="","",'発注一覧'!B74)</f>
        <v/>
      </c>
      <c r="C74" s="10" t="str">
        <f>IF('発注一覧'!A74="","",'発注一覧'!C74)</f>
        <v/>
      </c>
      <c r="D74" s="10" t="str">
        <f>IF('発注一覧'!A74="","",'発注一覧'!A74)</f>
        <v/>
      </c>
      <c r="E74" s="12" t="str">
        <f>IF('発注一覧'!A74="","",'発注一覧'!K74)</f>
        <v/>
      </c>
      <c r="F74" s="12" t="str">
        <f>IF('発注一覧'!A74="","",'発注一覧'!M74)</f>
        <v/>
      </c>
      <c r="G74" s="10"/>
      <c r="H74" s="10"/>
      <c r="I74" s="10"/>
    </row>
    <row r="75" ht="15.75" customHeight="1">
      <c r="A75" s="11" t="str">
        <f>IF('発注一覧'!A75="","",'発注一覧'!Q75)</f>
        <v/>
      </c>
      <c r="B75" s="10" t="str">
        <f>IF('発注一覧'!A75="","",'発注一覧'!B75)</f>
        <v/>
      </c>
      <c r="C75" s="10" t="str">
        <f>IF('発注一覧'!A75="","",'発注一覧'!C75)</f>
        <v/>
      </c>
      <c r="D75" s="10" t="str">
        <f>IF('発注一覧'!A75="","",'発注一覧'!A75)</f>
        <v/>
      </c>
      <c r="E75" s="12" t="str">
        <f>IF('発注一覧'!A75="","",'発注一覧'!K75)</f>
        <v/>
      </c>
      <c r="F75" s="12" t="str">
        <f>IF('発注一覧'!A75="","",'発注一覧'!M75)</f>
        <v/>
      </c>
      <c r="G75" s="10"/>
      <c r="H75" s="10"/>
      <c r="I75" s="10"/>
    </row>
    <row r="76" ht="15.75" customHeight="1">
      <c r="A76" s="11" t="str">
        <f>IF('発注一覧'!A76="","",'発注一覧'!Q76)</f>
        <v/>
      </c>
      <c r="B76" s="10" t="str">
        <f>IF('発注一覧'!A76="","",'発注一覧'!B76)</f>
        <v/>
      </c>
      <c r="C76" s="10" t="str">
        <f>IF('発注一覧'!A76="","",'発注一覧'!C76)</f>
        <v/>
      </c>
      <c r="D76" s="10" t="str">
        <f>IF('発注一覧'!A76="","",'発注一覧'!A76)</f>
        <v/>
      </c>
      <c r="E76" s="12" t="str">
        <f>IF('発注一覧'!A76="","",'発注一覧'!K76)</f>
        <v/>
      </c>
      <c r="F76" s="12" t="str">
        <f>IF('発注一覧'!A76="","",'発注一覧'!M76)</f>
        <v/>
      </c>
      <c r="G76" s="10"/>
      <c r="H76" s="10"/>
      <c r="I76" s="10"/>
    </row>
    <row r="77" ht="15.75" customHeight="1">
      <c r="A77" s="11" t="str">
        <f>IF('発注一覧'!A77="","",'発注一覧'!Q77)</f>
        <v/>
      </c>
      <c r="B77" s="10" t="str">
        <f>IF('発注一覧'!A77="","",'発注一覧'!B77)</f>
        <v/>
      </c>
      <c r="C77" s="10" t="str">
        <f>IF('発注一覧'!A77="","",'発注一覧'!C77)</f>
        <v/>
      </c>
      <c r="D77" s="10" t="str">
        <f>IF('発注一覧'!A77="","",'発注一覧'!A77)</f>
        <v/>
      </c>
      <c r="E77" s="12" t="str">
        <f>IF('発注一覧'!A77="","",'発注一覧'!K77)</f>
        <v/>
      </c>
      <c r="F77" s="12" t="str">
        <f>IF('発注一覧'!A77="","",'発注一覧'!M77)</f>
        <v/>
      </c>
      <c r="G77" s="10"/>
      <c r="H77" s="10"/>
      <c r="I77" s="10"/>
    </row>
    <row r="78" ht="15.75" customHeight="1">
      <c r="A78" s="11" t="str">
        <f>IF('発注一覧'!A78="","",'発注一覧'!Q78)</f>
        <v/>
      </c>
      <c r="B78" s="10" t="str">
        <f>IF('発注一覧'!A78="","",'発注一覧'!B78)</f>
        <v/>
      </c>
      <c r="C78" s="10" t="str">
        <f>IF('発注一覧'!A78="","",'発注一覧'!C78)</f>
        <v/>
      </c>
      <c r="D78" s="10" t="str">
        <f>IF('発注一覧'!A78="","",'発注一覧'!A78)</f>
        <v/>
      </c>
      <c r="E78" s="12" t="str">
        <f>IF('発注一覧'!A78="","",'発注一覧'!K78)</f>
        <v/>
      </c>
      <c r="F78" s="12" t="str">
        <f>IF('発注一覧'!A78="","",'発注一覧'!M78)</f>
        <v/>
      </c>
      <c r="G78" s="10"/>
      <c r="H78" s="10"/>
      <c r="I78" s="10"/>
    </row>
    <row r="79" ht="15.75" customHeight="1">
      <c r="A79" s="11" t="str">
        <f>IF('発注一覧'!A79="","",'発注一覧'!Q79)</f>
        <v/>
      </c>
      <c r="B79" s="10" t="str">
        <f>IF('発注一覧'!A79="","",'発注一覧'!B79)</f>
        <v/>
      </c>
      <c r="C79" s="10" t="str">
        <f>IF('発注一覧'!A79="","",'発注一覧'!C79)</f>
        <v/>
      </c>
      <c r="D79" s="10" t="str">
        <f>IF('発注一覧'!A79="","",'発注一覧'!A79)</f>
        <v/>
      </c>
      <c r="E79" s="12" t="str">
        <f>IF('発注一覧'!A79="","",'発注一覧'!K79)</f>
        <v/>
      </c>
      <c r="F79" s="12" t="str">
        <f>IF('発注一覧'!A79="","",'発注一覧'!M79)</f>
        <v/>
      </c>
      <c r="G79" s="10"/>
      <c r="H79" s="10"/>
      <c r="I79" s="10"/>
    </row>
    <row r="80" ht="15.75" customHeight="1">
      <c r="A80" s="11" t="str">
        <f>IF('発注一覧'!A80="","",'発注一覧'!Q80)</f>
        <v/>
      </c>
      <c r="B80" s="10" t="str">
        <f>IF('発注一覧'!A80="","",'発注一覧'!B80)</f>
        <v/>
      </c>
      <c r="C80" s="10" t="str">
        <f>IF('発注一覧'!A80="","",'発注一覧'!C80)</f>
        <v/>
      </c>
      <c r="D80" s="10" t="str">
        <f>IF('発注一覧'!A80="","",'発注一覧'!A80)</f>
        <v/>
      </c>
      <c r="E80" s="12" t="str">
        <f>IF('発注一覧'!A80="","",'発注一覧'!K80)</f>
        <v/>
      </c>
      <c r="F80" s="12" t="str">
        <f>IF('発注一覧'!A80="","",'発注一覧'!M80)</f>
        <v/>
      </c>
      <c r="G80" s="10"/>
      <c r="H80" s="10"/>
      <c r="I80" s="10"/>
    </row>
    <row r="81" ht="15.75" customHeight="1">
      <c r="A81" s="11" t="str">
        <f>IF('発注一覧'!A81="","",'発注一覧'!Q81)</f>
        <v/>
      </c>
      <c r="B81" s="10" t="str">
        <f>IF('発注一覧'!A81="","",'発注一覧'!B81)</f>
        <v/>
      </c>
      <c r="C81" s="10" t="str">
        <f>IF('発注一覧'!A81="","",'発注一覧'!C81)</f>
        <v/>
      </c>
      <c r="D81" s="10" t="str">
        <f>IF('発注一覧'!A81="","",'発注一覧'!A81)</f>
        <v/>
      </c>
      <c r="E81" s="12" t="str">
        <f>IF('発注一覧'!A81="","",'発注一覧'!K81)</f>
        <v/>
      </c>
      <c r="F81" s="12" t="str">
        <f>IF('発注一覧'!A81="","",'発注一覧'!M81)</f>
        <v/>
      </c>
      <c r="G81" s="10"/>
      <c r="H81" s="10"/>
      <c r="I81" s="10"/>
    </row>
    <row r="82" ht="15.75" customHeight="1">
      <c r="A82" s="11" t="str">
        <f>IF('発注一覧'!A82="","",'発注一覧'!Q82)</f>
        <v/>
      </c>
      <c r="B82" s="10" t="str">
        <f>IF('発注一覧'!A82="","",'発注一覧'!B82)</f>
        <v/>
      </c>
      <c r="C82" s="10" t="str">
        <f>IF('発注一覧'!A82="","",'発注一覧'!C82)</f>
        <v/>
      </c>
      <c r="D82" s="10" t="str">
        <f>IF('発注一覧'!A82="","",'発注一覧'!A82)</f>
        <v/>
      </c>
      <c r="E82" s="12" t="str">
        <f>IF('発注一覧'!A82="","",'発注一覧'!K82)</f>
        <v/>
      </c>
      <c r="F82" s="12" t="str">
        <f>IF('発注一覧'!A82="","",'発注一覧'!M82)</f>
        <v/>
      </c>
      <c r="G82" s="10"/>
      <c r="H82" s="10"/>
      <c r="I82" s="10"/>
    </row>
    <row r="83" ht="15.75" customHeight="1">
      <c r="A83" s="11" t="str">
        <f>IF('発注一覧'!A83="","",'発注一覧'!Q83)</f>
        <v/>
      </c>
      <c r="B83" s="10" t="str">
        <f>IF('発注一覧'!A83="","",'発注一覧'!B83)</f>
        <v/>
      </c>
      <c r="C83" s="10" t="str">
        <f>IF('発注一覧'!A83="","",'発注一覧'!C83)</f>
        <v/>
      </c>
      <c r="D83" s="10" t="str">
        <f>IF('発注一覧'!A83="","",'発注一覧'!A83)</f>
        <v/>
      </c>
      <c r="E83" s="12" t="str">
        <f>IF('発注一覧'!A83="","",'発注一覧'!K83)</f>
        <v/>
      </c>
      <c r="F83" s="12" t="str">
        <f>IF('発注一覧'!A83="","",'発注一覧'!M83)</f>
        <v/>
      </c>
      <c r="G83" s="10"/>
      <c r="H83" s="10"/>
      <c r="I83" s="10"/>
    </row>
    <row r="84" ht="15.75" customHeight="1">
      <c r="A84" s="11" t="str">
        <f>IF('発注一覧'!A84="","",'発注一覧'!Q84)</f>
        <v/>
      </c>
      <c r="B84" s="10" t="str">
        <f>IF('発注一覧'!A84="","",'発注一覧'!B84)</f>
        <v/>
      </c>
      <c r="C84" s="10" t="str">
        <f>IF('発注一覧'!A84="","",'発注一覧'!C84)</f>
        <v/>
      </c>
      <c r="D84" s="10" t="str">
        <f>IF('発注一覧'!A84="","",'発注一覧'!A84)</f>
        <v/>
      </c>
      <c r="E84" s="12" t="str">
        <f>IF('発注一覧'!A84="","",'発注一覧'!K84)</f>
        <v/>
      </c>
      <c r="F84" s="12" t="str">
        <f>IF('発注一覧'!A84="","",'発注一覧'!M84)</f>
        <v/>
      </c>
      <c r="G84" s="10"/>
      <c r="H84" s="10"/>
      <c r="I84" s="10"/>
    </row>
    <row r="85" ht="15.75" customHeight="1">
      <c r="A85" s="11" t="str">
        <f>IF('発注一覧'!A85="","",'発注一覧'!Q85)</f>
        <v/>
      </c>
      <c r="B85" s="10" t="str">
        <f>IF('発注一覧'!A85="","",'発注一覧'!B85)</f>
        <v/>
      </c>
      <c r="C85" s="10" t="str">
        <f>IF('発注一覧'!A85="","",'発注一覧'!C85)</f>
        <v/>
      </c>
      <c r="D85" s="10" t="str">
        <f>IF('発注一覧'!A85="","",'発注一覧'!A85)</f>
        <v/>
      </c>
      <c r="E85" s="12" t="str">
        <f>IF('発注一覧'!A85="","",'発注一覧'!K85)</f>
        <v/>
      </c>
      <c r="F85" s="12" t="str">
        <f>IF('発注一覧'!A85="","",'発注一覧'!M85)</f>
        <v/>
      </c>
      <c r="G85" s="10"/>
      <c r="H85" s="10"/>
      <c r="I85" s="10"/>
    </row>
    <row r="86" ht="15.75" customHeight="1">
      <c r="A86" s="11" t="str">
        <f>IF('発注一覧'!A86="","",'発注一覧'!Q86)</f>
        <v/>
      </c>
      <c r="B86" s="10" t="str">
        <f>IF('発注一覧'!A86="","",'発注一覧'!B86)</f>
        <v/>
      </c>
      <c r="C86" s="10" t="str">
        <f>IF('発注一覧'!A86="","",'発注一覧'!C86)</f>
        <v/>
      </c>
      <c r="D86" s="10" t="str">
        <f>IF('発注一覧'!A86="","",'発注一覧'!A86)</f>
        <v/>
      </c>
      <c r="E86" s="12" t="str">
        <f>IF('発注一覧'!A86="","",'発注一覧'!K86)</f>
        <v/>
      </c>
      <c r="F86" s="12" t="str">
        <f>IF('発注一覧'!A86="","",'発注一覧'!M86)</f>
        <v/>
      </c>
      <c r="G86" s="10"/>
      <c r="H86" s="10"/>
      <c r="I86" s="10"/>
    </row>
    <row r="87" ht="15.75" customHeight="1">
      <c r="A87" s="11" t="str">
        <f>IF('発注一覧'!A87="","",'発注一覧'!Q87)</f>
        <v/>
      </c>
      <c r="B87" s="10" t="str">
        <f>IF('発注一覧'!A87="","",'発注一覧'!B87)</f>
        <v/>
      </c>
      <c r="C87" s="10" t="str">
        <f>IF('発注一覧'!A87="","",'発注一覧'!C87)</f>
        <v/>
      </c>
      <c r="D87" s="10" t="str">
        <f>IF('発注一覧'!A87="","",'発注一覧'!A87)</f>
        <v/>
      </c>
      <c r="E87" s="12" t="str">
        <f>IF('発注一覧'!A87="","",'発注一覧'!K87)</f>
        <v/>
      </c>
      <c r="F87" s="12" t="str">
        <f>IF('発注一覧'!A87="","",'発注一覧'!M87)</f>
        <v/>
      </c>
      <c r="G87" s="10"/>
      <c r="H87" s="10"/>
      <c r="I87" s="10"/>
    </row>
    <row r="88" ht="15.75" customHeight="1">
      <c r="A88" s="11" t="str">
        <f>IF('発注一覧'!A88="","",'発注一覧'!Q88)</f>
        <v/>
      </c>
      <c r="B88" s="10" t="str">
        <f>IF('発注一覧'!A88="","",'発注一覧'!B88)</f>
        <v/>
      </c>
      <c r="C88" s="10" t="str">
        <f>IF('発注一覧'!A88="","",'発注一覧'!C88)</f>
        <v/>
      </c>
      <c r="D88" s="10" t="str">
        <f>IF('発注一覧'!A88="","",'発注一覧'!A88)</f>
        <v/>
      </c>
      <c r="E88" s="12" t="str">
        <f>IF('発注一覧'!A88="","",'発注一覧'!K88)</f>
        <v/>
      </c>
      <c r="F88" s="12" t="str">
        <f>IF('発注一覧'!A88="","",'発注一覧'!M88)</f>
        <v/>
      </c>
      <c r="G88" s="10"/>
      <c r="H88" s="10"/>
      <c r="I88" s="10"/>
    </row>
    <row r="89" ht="15.75" customHeight="1">
      <c r="A89" s="11" t="str">
        <f>IF('発注一覧'!A89="","",'発注一覧'!Q89)</f>
        <v/>
      </c>
      <c r="B89" s="10" t="str">
        <f>IF('発注一覧'!A89="","",'発注一覧'!B89)</f>
        <v/>
      </c>
      <c r="C89" s="10" t="str">
        <f>IF('発注一覧'!A89="","",'発注一覧'!C89)</f>
        <v/>
      </c>
      <c r="D89" s="10" t="str">
        <f>IF('発注一覧'!A89="","",'発注一覧'!A89)</f>
        <v/>
      </c>
      <c r="E89" s="12" t="str">
        <f>IF('発注一覧'!A89="","",'発注一覧'!K89)</f>
        <v/>
      </c>
      <c r="F89" s="12" t="str">
        <f>IF('発注一覧'!A89="","",'発注一覧'!M89)</f>
        <v/>
      </c>
      <c r="G89" s="10"/>
      <c r="H89" s="10"/>
      <c r="I89" s="10"/>
    </row>
    <row r="90" ht="15.75" customHeight="1">
      <c r="A90" s="11" t="str">
        <f>IF('発注一覧'!A90="","",'発注一覧'!Q90)</f>
        <v/>
      </c>
      <c r="B90" s="10" t="str">
        <f>IF('発注一覧'!A90="","",'発注一覧'!B90)</f>
        <v/>
      </c>
      <c r="C90" s="10" t="str">
        <f>IF('発注一覧'!A90="","",'発注一覧'!C90)</f>
        <v/>
      </c>
      <c r="D90" s="10" t="str">
        <f>IF('発注一覧'!A90="","",'発注一覧'!A90)</f>
        <v/>
      </c>
      <c r="E90" s="12" t="str">
        <f>IF('発注一覧'!A90="","",'発注一覧'!K90)</f>
        <v/>
      </c>
      <c r="F90" s="12" t="str">
        <f>IF('発注一覧'!A90="","",'発注一覧'!M90)</f>
        <v/>
      </c>
      <c r="G90" s="10"/>
      <c r="H90" s="10"/>
      <c r="I90" s="10"/>
    </row>
    <row r="91" ht="15.75" customHeight="1">
      <c r="A91" s="11" t="str">
        <f>IF('発注一覧'!A91="","",'発注一覧'!Q91)</f>
        <v/>
      </c>
      <c r="B91" s="10" t="str">
        <f>IF('発注一覧'!A91="","",'発注一覧'!B91)</f>
        <v/>
      </c>
      <c r="C91" s="10" t="str">
        <f>IF('発注一覧'!A91="","",'発注一覧'!C91)</f>
        <v/>
      </c>
      <c r="D91" s="10" t="str">
        <f>IF('発注一覧'!A91="","",'発注一覧'!A91)</f>
        <v/>
      </c>
      <c r="E91" s="12" t="str">
        <f>IF('発注一覧'!A91="","",'発注一覧'!K91)</f>
        <v/>
      </c>
      <c r="F91" s="12" t="str">
        <f>IF('発注一覧'!A91="","",'発注一覧'!M91)</f>
        <v/>
      </c>
      <c r="G91" s="10"/>
      <c r="H91" s="10"/>
      <c r="I91" s="10"/>
    </row>
    <row r="92" ht="15.75" customHeight="1">
      <c r="A92" s="11" t="str">
        <f>IF('発注一覧'!A92="","",'発注一覧'!Q92)</f>
        <v/>
      </c>
      <c r="B92" s="10" t="str">
        <f>IF('発注一覧'!A92="","",'発注一覧'!B92)</f>
        <v/>
      </c>
      <c r="C92" s="10" t="str">
        <f>IF('発注一覧'!A92="","",'発注一覧'!C92)</f>
        <v/>
      </c>
      <c r="D92" s="10" t="str">
        <f>IF('発注一覧'!A92="","",'発注一覧'!A92)</f>
        <v/>
      </c>
      <c r="E92" s="12" t="str">
        <f>IF('発注一覧'!A92="","",'発注一覧'!K92)</f>
        <v/>
      </c>
      <c r="F92" s="12" t="str">
        <f>IF('発注一覧'!A92="","",'発注一覧'!M92)</f>
        <v/>
      </c>
      <c r="G92" s="10"/>
      <c r="H92" s="10"/>
      <c r="I92" s="10"/>
    </row>
    <row r="93" ht="15.75" customHeight="1">
      <c r="A93" s="11" t="str">
        <f>IF('発注一覧'!A93="","",'発注一覧'!Q93)</f>
        <v/>
      </c>
      <c r="B93" s="10" t="str">
        <f>IF('発注一覧'!A93="","",'発注一覧'!B93)</f>
        <v/>
      </c>
      <c r="C93" s="10" t="str">
        <f>IF('発注一覧'!A93="","",'発注一覧'!C93)</f>
        <v/>
      </c>
      <c r="D93" s="10" t="str">
        <f>IF('発注一覧'!A93="","",'発注一覧'!A93)</f>
        <v/>
      </c>
      <c r="E93" s="12" t="str">
        <f>IF('発注一覧'!A93="","",'発注一覧'!K93)</f>
        <v/>
      </c>
      <c r="F93" s="12" t="str">
        <f>IF('発注一覧'!A93="","",'発注一覧'!M93)</f>
        <v/>
      </c>
      <c r="G93" s="10"/>
      <c r="H93" s="10"/>
      <c r="I93" s="10"/>
    </row>
    <row r="94" ht="15.75" customHeight="1">
      <c r="A94" s="11" t="str">
        <f>IF('発注一覧'!A94="","",'発注一覧'!Q94)</f>
        <v/>
      </c>
      <c r="B94" s="10" t="str">
        <f>IF('発注一覧'!A94="","",'発注一覧'!B94)</f>
        <v/>
      </c>
      <c r="C94" s="10" t="str">
        <f>IF('発注一覧'!A94="","",'発注一覧'!C94)</f>
        <v/>
      </c>
      <c r="D94" s="10" t="str">
        <f>IF('発注一覧'!A94="","",'発注一覧'!A94)</f>
        <v/>
      </c>
      <c r="E94" s="12" t="str">
        <f>IF('発注一覧'!A94="","",'発注一覧'!K94)</f>
        <v/>
      </c>
      <c r="F94" s="12" t="str">
        <f>IF('発注一覧'!A94="","",'発注一覧'!M94)</f>
        <v/>
      </c>
      <c r="G94" s="10"/>
      <c r="H94" s="10"/>
      <c r="I94" s="10"/>
    </row>
    <row r="95" ht="15.75" customHeight="1">
      <c r="A95" s="11" t="str">
        <f>IF('発注一覧'!A95="","",'発注一覧'!Q95)</f>
        <v/>
      </c>
      <c r="B95" s="10" t="str">
        <f>IF('発注一覧'!A95="","",'発注一覧'!B95)</f>
        <v/>
      </c>
      <c r="C95" s="10" t="str">
        <f>IF('発注一覧'!A95="","",'発注一覧'!C95)</f>
        <v/>
      </c>
      <c r="D95" s="10" t="str">
        <f>IF('発注一覧'!A95="","",'発注一覧'!A95)</f>
        <v/>
      </c>
      <c r="E95" s="12" t="str">
        <f>IF('発注一覧'!A95="","",'発注一覧'!K95)</f>
        <v/>
      </c>
      <c r="F95" s="12" t="str">
        <f>IF('発注一覧'!A95="","",'発注一覧'!M95)</f>
        <v/>
      </c>
      <c r="G95" s="10"/>
      <c r="H95" s="10"/>
      <c r="I95" s="10"/>
    </row>
    <row r="96" ht="15.75" customHeight="1">
      <c r="A96" s="11" t="str">
        <f>IF('発注一覧'!A96="","",'発注一覧'!Q96)</f>
        <v/>
      </c>
      <c r="B96" s="10" t="str">
        <f>IF('発注一覧'!A96="","",'発注一覧'!B96)</f>
        <v/>
      </c>
      <c r="C96" s="10" t="str">
        <f>IF('発注一覧'!A96="","",'発注一覧'!C96)</f>
        <v/>
      </c>
      <c r="D96" s="10" t="str">
        <f>IF('発注一覧'!A96="","",'発注一覧'!A96)</f>
        <v/>
      </c>
      <c r="E96" s="12" t="str">
        <f>IF('発注一覧'!A96="","",'発注一覧'!K96)</f>
        <v/>
      </c>
      <c r="F96" s="12" t="str">
        <f>IF('発注一覧'!A96="","",'発注一覧'!M96)</f>
        <v/>
      </c>
      <c r="G96" s="10"/>
      <c r="H96" s="10"/>
      <c r="I96" s="10"/>
    </row>
    <row r="97" ht="15.75" customHeight="1">
      <c r="A97" s="11" t="str">
        <f>IF('発注一覧'!A97="","",'発注一覧'!Q97)</f>
        <v/>
      </c>
      <c r="B97" s="10" t="str">
        <f>IF('発注一覧'!A97="","",'発注一覧'!B97)</f>
        <v/>
      </c>
      <c r="C97" s="10" t="str">
        <f>IF('発注一覧'!A97="","",'発注一覧'!C97)</f>
        <v/>
      </c>
      <c r="D97" s="10" t="str">
        <f>IF('発注一覧'!A97="","",'発注一覧'!A97)</f>
        <v/>
      </c>
      <c r="E97" s="12" t="str">
        <f>IF('発注一覧'!A97="","",'発注一覧'!K97)</f>
        <v/>
      </c>
      <c r="F97" s="12" t="str">
        <f>IF('発注一覧'!A97="","",'発注一覧'!M97)</f>
        <v/>
      </c>
      <c r="G97" s="10"/>
      <c r="H97" s="10"/>
      <c r="I97" s="10"/>
    </row>
    <row r="98" ht="15.75" customHeight="1">
      <c r="A98" s="11" t="str">
        <f>IF('発注一覧'!A98="","",'発注一覧'!Q98)</f>
        <v/>
      </c>
      <c r="B98" s="10" t="str">
        <f>IF('発注一覧'!A98="","",'発注一覧'!B98)</f>
        <v/>
      </c>
      <c r="C98" s="10" t="str">
        <f>IF('発注一覧'!A98="","",'発注一覧'!C98)</f>
        <v/>
      </c>
      <c r="D98" s="10" t="str">
        <f>IF('発注一覧'!A98="","",'発注一覧'!A98)</f>
        <v/>
      </c>
      <c r="E98" s="12" t="str">
        <f>IF('発注一覧'!A98="","",'発注一覧'!K98)</f>
        <v/>
      </c>
      <c r="F98" s="12" t="str">
        <f>IF('発注一覧'!A98="","",'発注一覧'!M98)</f>
        <v/>
      </c>
      <c r="G98" s="10"/>
      <c r="H98" s="10"/>
      <c r="I98" s="10"/>
    </row>
    <row r="99" ht="15.75" customHeight="1">
      <c r="A99" s="11" t="str">
        <f>IF('発注一覧'!A99="","",'発注一覧'!Q99)</f>
        <v/>
      </c>
      <c r="B99" s="10" t="str">
        <f>IF('発注一覧'!A99="","",'発注一覧'!B99)</f>
        <v/>
      </c>
      <c r="C99" s="10" t="str">
        <f>IF('発注一覧'!A99="","",'発注一覧'!C99)</f>
        <v/>
      </c>
      <c r="D99" s="10" t="str">
        <f>IF('発注一覧'!A99="","",'発注一覧'!A99)</f>
        <v/>
      </c>
      <c r="E99" s="12" t="str">
        <f>IF('発注一覧'!A99="","",'発注一覧'!K99)</f>
        <v/>
      </c>
      <c r="F99" s="12" t="str">
        <f>IF('発注一覧'!A99="","",'発注一覧'!M99)</f>
        <v/>
      </c>
      <c r="G99" s="10"/>
      <c r="H99" s="10"/>
      <c r="I99" s="10"/>
    </row>
    <row r="100" ht="15.75" customHeight="1">
      <c r="A100" s="11" t="str">
        <f>IF('発注一覧'!A100="","",'発注一覧'!Q100)</f>
        <v/>
      </c>
      <c r="B100" s="10" t="str">
        <f>IF('発注一覧'!A100="","",'発注一覧'!B100)</f>
        <v/>
      </c>
      <c r="C100" s="10" t="str">
        <f>IF('発注一覧'!A100="","",'発注一覧'!C100)</f>
        <v/>
      </c>
      <c r="D100" s="10" t="str">
        <f>IF('発注一覧'!A100="","",'発注一覧'!A100)</f>
        <v/>
      </c>
      <c r="E100" s="12" t="str">
        <f>IF('発注一覧'!A100="","",'発注一覧'!K100)</f>
        <v/>
      </c>
      <c r="F100" s="12" t="str">
        <f>IF('発注一覧'!A100="","",'発注一覧'!M100)</f>
        <v/>
      </c>
      <c r="G100" s="10"/>
      <c r="H100" s="10"/>
      <c r="I100" s="10"/>
    </row>
    <row r="101" ht="15.75" customHeight="1">
      <c r="A101" s="11" t="str">
        <f>IF('発注一覧'!A101="","",'発注一覧'!Q101)</f>
        <v/>
      </c>
      <c r="B101" s="10" t="str">
        <f>IF('発注一覧'!A101="","",'発注一覧'!B101)</f>
        <v/>
      </c>
      <c r="C101" s="10" t="str">
        <f>IF('発注一覧'!A101="","",'発注一覧'!C101)</f>
        <v/>
      </c>
      <c r="D101" s="10" t="str">
        <f>IF('発注一覧'!A101="","",'発注一覧'!A101)</f>
        <v/>
      </c>
      <c r="E101" s="12" t="str">
        <f>IF('発注一覧'!A101="","",'発注一覧'!K101)</f>
        <v/>
      </c>
      <c r="F101" s="12" t="str">
        <f>IF('発注一覧'!A101="","",'発注一覧'!M101)</f>
        <v/>
      </c>
      <c r="G101" s="10"/>
      <c r="H101" s="10"/>
      <c r="I101" s="10"/>
    </row>
    <row r="102" ht="15.75" customHeight="1">
      <c r="A102" s="11" t="str">
        <f>IF('発注一覧'!A102="","",'発注一覧'!Q102)</f>
        <v/>
      </c>
      <c r="B102" s="10" t="str">
        <f>IF('発注一覧'!A102="","",'発注一覧'!B102)</f>
        <v/>
      </c>
      <c r="C102" s="10" t="str">
        <f>IF('発注一覧'!A102="","",'発注一覧'!C102)</f>
        <v/>
      </c>
      <c r="D102" s="10" t="str">
        <f>IF('発注一覧'!A102="","",'発注一覧'!A102)</f>
        <v/>
      </c>
      <c r="E102" s="12" t="str">
        <f>IF('発注一覧'!A102="","",'発注一覧'!K102)</f>
        <v/>
      </c>
      <c r="F102" s="12" t="str">
        <f>IF('発注一覧'!A102="","",'発注一覧'!M102)</f>
        <v/>
      </c>
      <c r="G102" s="10"/>
      <c r="H102" s="10"/>
      <c r="I102" s="10"/>
    </row>
    <row r="103" ht="15.75" customHeight="1">
      <c r="A103" s="11" t="str">
        <f>IF('発注一覧'!A103="","",'発注一覧'!Q103)</f>
        <v/>
      </c>
      <c r="B103" s="10" t="str">
        <f>IF('発注一覧'!A103="","",'発注一覧'!B103)</f>
        <v/>
      </c>
      <c r="C103" s="10" t="str">
        <f>IF('発注一覧'!A103="","",'発注一覧'!C103)</f>
        <v/>
      </c>
      <c r="D103" s="10" t="str">
        <f>IF('発注一覧'!A103="","",'発注一覧'!A103)</f>
        <v/>
      </c>
      <c r="E103" s="12" t="str">
        <f>IF('発注一覧'!A103="","",'発注一覧'!K103)</f>
        <v/>
      </c>
      <c r="F103" s="12" t="str">
        <f>IF('発注一覧'!A103="","",'発注一覧'!M103)</f>
        <v/>
      </c>
      <c r="G103" s="10"/>
      <c r="H103" s="10"/>
      <c r="I103" s="10"/>
    </row>
    <row r="104" ht="15.75" customHeight="1">
      <c r="A104" s="11" t="str">
        <f>IF('発注一覧'!A104="","",'発注一覧'!Q104)</f>
        <v/>
      </c>
      <c r="B104" s="10" t="str">
        <f>IF('発注一覧'!A104="","",'発注一覧'!B104)</f>
        <v/>
      </c>
      <c r="C104" s="10" t="str">
        <f>IF('発注一覧'!A104="","",'発注一覧'!C104)</f>
        <v/>
      </c>
      <c r="D104" s="10" t="str">
        <f>IF('発注一覧'!A104="","",'発注一覧'!A104)</f>
        <v/>
      </c>
      <c r="E104" s="12" t="str">
        <f>IF('発注一覧'!A104="","",'発注一覧'!K104)</f>
        <v/>
      </c>
      <c r="F104" s="12" t="str">
        <f>IF('発注一覧'!A104="","",'発注一覧'!M104)</f>
        <v/>
      </c>
      <c r="G104" s="10"/>
      <c r="H104" s="10"/>
      <c r="I104" s="10"/>
    </row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1"/>
    <mergeCell ref="A2:I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23.63"/>
    <col customWidth="1" min="3" max="3" width="12.13"/>
    <col customWidth="1" min="4" max="4" width="20.75"/>
    <col customWidth="1" min="5" max="5" width="13.63"/>
    <col customWidth="1" min="6" max="6" width="10.75"/>
    <col customWidth="1" min="7" max="7" width="16.38"/>
    <col customWidth="1" min="8" max="8" width="25.0"/>
    <col customWidth="1" min="9" max="9" width="30.75"/>
    <col customWidth="1" min="10" max="26" width="8.63"/>
  </cols>
  <sheetData>
    <row r="1" ht="22.5" customHeight="1">
      <c r="A1" s="1" t="s">
        <v>125</v>
      </c>
      <c r="B1" s="2"/>
      <c r="C1" s="2"/>
      <c r="D1" s="2"/>
      <c r="E1" s="2"/>
      <c r="F1" s="2"/>
      <c r="G1" s="2"/>
      <c r="H1" s="2"/>
      <c r="I1" s="3"/>
    </row>
    <row r="2" ht="25.5" customHeight="1">
      <c r="A2" s="4" t="s">
        <v>126</v>
      </c>
      <c r="B2" s="2"/>
      <c r="C2" s="2"/>
      <c r="D2" s="2"/>
      <c r="E2" s="2"/>
      <c r="F2" s="2"/>
      <c r="G2" s="2"/>
      <c r="H2" s="2"/>
      <c r="I2" s="3"/>
    </row>
    <row r="4" ht="25.5" customHeight="1">
      <c r="A4" s="7" t="s">
        <v>33</v>
      </c>
      <c r="B4" s="7" t="s">
        <v>34</v>
      </c>
      <c r="C4" s="7" t="s">
        <v>127</v>
      </c>
      <c r="D4" s="7" t="s">
        <v>128</v>
      </c>
      <c r="E4" s="7" t="s">
        <v>122</v>
      </c>
      <c r="F4" s="7" t="s">
        <v>129</v>
      </c>
      <c r="G4" s="7" t="s">
        <v>130</v>
      </c>
      <c r="H4" s="7" t="s">
        <v>131</v>
      </c>
      <c r="I4" s="7" t="s">
        <v>132</v>
      </c>
    </row>
    <row r="5">
      <c r="A5" s="10" t="s">
        <v>71</v>
      </c>
      <c r="B5" s="10" t="s">
        <v>133</v>
      </c>
      <c r="C5" s="10" t="s">
        <v>134</v>
      </c>
      <c r="D5" s="10" t="s">
        <v>135</v>
      </c>
      <c r="E5" s="10" t="s">
        <v>124</v>
      </c>
      <c r="F5" s="10" t="s">
        <v>136</v>
      </c>
      <c r="G5" s="10" t="s">
        <v>137</v>
      </c>
      <c r="H5" s="10" t="s">
        <v>138</v>
      </c>
      <c r="I5" s="10" t="s">
        <v>139</v>
      </c>
    </row>
    <row r="6">
      <c r="A6" s="10" t="s">
        <v>57</v>
      </c>
      <c r="B6" s="10" t="s">
        <v>140</v>
      </c>
      <c r="C6" s="10" t="s">
        <v>141</v>
      </c>
      <c r="D6" s="10" t="s">
        <v>142</v>
      </c>
      <c r="E6" s="10" t="s">
        <v>124</v>
      </c>
      <c r="F6" s="10" t="s">
        <v>143</v>
      </c>
      <c r="G6" s="10" t="s">
        <v>144</v>
      </c>
      <c r="H6" s="10" t="s">
        <v>145</v>
      </c>
      <c r="I6" s="10" t="s">
        <v>146</v>
      </c>
    </row>
    <row r="7">
      <c r="A7" s="10" t="s">
        <v>49</v>
      </c>
      <c r="B7" s="10" t="s">
        <v>147</v>
      </c>
      <c r="C7" s="10" t="s">
        <v>148</v>
      </c>
      <c r="D7" s="10" t="s">
        <v>135</v>
      </c>
      <c r="E7" s="10" t="s">
        <v>124</v>
      </c>
      <c r="F7" s="10" t="s">
        <v>67</v>
      </c>
      <c r="G7" s="10" t="s">
        <v>149</v>
      </c>
      <c r="H7" s="10" t="s">
        <v>150</v>
      </c>
      <c r="I7" s="10" t="s">
        <v>151</v>
      </c>
    </row>
    <row r="8">
      <c r="A8" s="10" t="s">
        <v>77</v>
      </c>
      <c r="B8" s="10" t="s">
        <v>152</v>
      </c>
      <c r="C8" s="10" t="s">
        <v>153</v>
      </c>
      <c r="D8" s="10" t="s">
        <v>135</v>
      </c>
      <c r="E8" s="10" t="s">
        <v>124</v>
      </c>
      <c r="F8" s="10" t="s">
        <v>79</v>
      </c>
      <c r="G8" s="10" t="s">
        <v>154</v>
      </c>
      <c r="H8" s="10" t="s">
        <v>155</v>
      </c>
      <c r="I8" s="10" t="s">
        <v>156</v>
      </c>
    </row>
    <row r="9">
      <c r="A9" s="10" t="s">
        <v>65</v>
      </c>
      <c r="B9" s="10" t="s">
        <v>157</v>
      </c>
      <c r="C9" s="10" t="s">
        <v>158</v>
      </c>
      <c r="D9" s="10" t="s">
        <v>159</v>
      </c>
      <c r="E9" s="10" t="s">
        <v>124</v>
      </c>
      <c r="F9" s="10" t="s">
        <v>160</v>
      </c>
      <c r="G9" s="10" t="s">
        <v>161</v>
      </c>
      <c r="H9" s="10" t="s">
        <v>162</v>
      </c>
      <c r="I9" s="10" t="s">
        <v>163</v>
      </c>
    </row>
    <row r="10">
      <c r="A10" s="10"/>
      <c r="B10" s="10"/>
      <c r="C10" s="10"/>
      <c r="D10" s="10"/>
      <c r="E10" s="10"/>
      <c r="F10" s="10"/>
      <c r="G10" s="10"/>
      <c r="H10" s="10"/>
      <c r="I10" s="10"/>
    </row>
    <row r="11">
      <c r="A11" s="10"/>
      <c r="B11" s="10"/>
      <c r="C11" s="10"/>
      <c r="D11" s="10"/>
      <c r="E11" s="10"/>
      <c r="F11" s="10"/>
      <c r="G11" s="10"/>
      <c r="H11" s="10"/>
      <c r="I11" s="10"/>
    </row>
    <row r="12">
      <c r="A12" s="10"/>
      <c r="B12" s="10"/>
      <c r="C12" s="10"/>
      <c r="D12" s="10"/>
      <c r="E12" s="10"/>
      <c r="F12" s="10"/>
      <c r="G12" s="10"/>
      <c r="H12" s="10"/>
      <c r="I12" s="10"/>
    </row>
    <row r="13">
      <c r="A13" s="10"/>
      <c r="B13" s="10"/>
      <c r="C13" s="10"/>
      <c r="D13" s="10"/>
      <c r="E13" s="10"/>
      <c r="F13" s="10"/>
      <c r="G13" s="10"/>
      <c r="H13" s="10"/>
      <c r="I13" s="10"/>
    </row>
    <row r="14">
      <c r="A14" s="10"/>
      <c r="B14" s="10"/>
      <c r="C14" s="10"/>
      <c r="D14" s="10"/>
      <c r="E14" s="10"/>
      <c r="F14" s="10"/>
      <c r="G14" s="10"/>
      <c r="H14" s="10"/>
      <c r="I14" s="10"/>
    </row>
    <row r="15">
      <c r="A15" s="10"/>
      <c r="B15" s="10"/>
      <c r="C15" s="10"/>
      <c r="D15" s="10"/>
      <c r="E15" s="10"/>
      <c r="F15" s="10"/>
      <c r="G15" s="10"/>
      <c r="H15" s="10"/>
      <c r="I15" s="10"/>
    </row>
    <row r="16">
      <c r="A16" s="10"/>
      <c r="B16" s="10"/>
      <c r="C16" s="10"/>
      <c r="D16" s="10"/>
      <c r="E16" s="10"/>
      <c r="F16" s="10"/>
      <c r="G16" s="10"/>
      <c r="H16" s="10"/>
      <c r="I16" s="10"/>
    </row>
    <row r="17">
      <c r="A17" s="10"/>
      <c r="B17" s="10"/>
      <c r="C17" s="10"/>
      <c r="D17" s="10"/>
      <c r="E17" s="10"/>
      <c r="F17" s="10"/>
      <c r="G17" s="10"/>
      <c r="H17" s="10"/>
      <c r="I17" s="10"/>
    </row>
    <row r="18">
      <c r="A18" s="10"/>
      <c r="B18" s="10"/>
      <c r="C18" s="10"/>
      <c r="D18" s="10"/>
      <c r="E18" s="10"/>
      <c r="F18" s="10"/>
      <c r="G18" s="10"/>
      <c r="H18" s="10"/>
      <c r="I18" s="10"/>
    </row>
    <row r="19">
      <c r="A19" s="10"/>
      <c r="B19" s="10"/>
      <c r="C19" s="10"/>
      <c r="D19" s="10"/>
      <c r="E19" s="10"/>
      <c r="F19" s="10"/>
      <c r="G19" s="10"/>
      <c r="H19" s="10"/>
      <c r="I19" s="10"/>
    </row>
    <row r="20">
      <c r="A20" s="10"/>
      <c r="B20" s="10"/>
      <c r="C20" s="10"/>
      <c r="D20" s="10"/>
      <c r="E20" s="10"/>
      <c r="F20" s="10"/>
      <c r="G20" s="10"/>
      <c r="H20" s="10"/>
      <c r="I20" s="10"/>
    </row>
    <row r="21" ht="15.75" customHeight="1">
      <c r="A21" s="10"/>
      <c r="B21" s="10"/>
      <c r="C21" s="10"/>
      <c r="D21" s="10"/>
      <c r="E21" s="10"/>
      <c r="F21" s="10"/>
      <c r="G21" s="10"/>
      <c r="H21" s="10"/>
      <c r="I21" s="10"/>
    </row>
    <row r="22" ht="15.75" customHeight="1">
      <c r="A22" s="10"/>
      <c r="B22" s="10"/>
      <c r="C22" s="10"/>
      <c r="D22" s="10"/>
      <c r="E22" s="10"/>
      <c r="F22" s="10"/>
      <c r="G22" s="10"/>
      <c r="H22" s="10"/>
      <c r="I22" s="10"/>
    </row>
    <row r="23" ht="15.75" customHeight="1">
      <c r="A23" s="10"/>
      <c r="B23" s="10"/>
      <c r="C23" s="10"/>
      <c r="D23" s="10"/>
      <c r="E23" s="10"/>
      <c r="F23" s="10"/>
      <c r="G23" s="10"/>
      <c r="H23" s="10"/>
      <c r="I23" s="10"/>
    </row>
    <row r="24" ht="15.75" customHeight="1">
      <c r="A24" s="10"/>
      <c r="B24" s="10"/>
      <c r="C24" s="10"/>
      <c r="D24" s="10"/>
      <c r="E24" s="10"/>
      <c r="F24" s="10"/>
      <c r="G24" s="10"/>
      <c r="H24" s="10"/>
      <c r="I24" s="10"/>
    </row>
    <row r="25" ht="15.75" customHeight="1">
      <c r="A25" s="10"/>
      <c r="B25" s="10"/>
      <c r="C25" s="10"/>
      <c r="D25" s="10"/>
      <c r="E25" s="10"/>
      <c r="F25" s="10"/>
      <c r="G25" s="10"/>
      <c r="H25" s="10"/>
      <c r="I25" s="10"/>
    </row>
    <row r="26" ht="15.75" customHeight="1">
      <c r="A26" s="10"/>
      <c r="B26" s="10"/>
      <c r="C26" s="10"/>
      <c r="D26" s="10"/>
      <c r="E26" s="10"/>
      <c r="F26" s="10"/>
      <c r="G26" s="10"/>
      <c r="H26" s="10"/>
      <c r="I26" s="10"/>
    </row>
    <row r="27" ht="15.75" customHeight="1">
      <c r="A27" s="10"/>
      <c r="B27" s="10"/>
      <c r="C27" s="10"/>
      <c r="D27" s="10"/>
      <c r="E27" s="10"/>
      <c r="F27" s="10"/>
      <c r="G27" s="10"/>
      <c r="H27" s="10"/>
      <c r="I27" s="10"/>
    </row>
    <row r="28" ht="15.75" customHeight="1">
      <c r="A28" s="10"/>
      <c r="B28" s="10"/>
      <c r="C28" s="10"/>
      <c r="D28" s="10"/>
      <c r="E28" s="10"/>
      <c r="F28" s="10"/>
      <c r="G28" s="10"/>
      <c r="H28" s="10"/>
      <c r="I28" s="10"/>
    </row>
    <row r="29" ht="15.75" customHeight="1">
      <c r="A29" s="10"/>
      <c r="B29" s="10"/>
      <c r="C29" s="10"/>
      <c r="D29" s="10"/>
      <c r="E29" s="10"/>
      <c r="F29" s="10"/>
      <c r="G29" s="10"/>
      <c r="H29" s="10"/>
      <c r="I29" s="10"/>
    </row>
    <row r="30" ht="15.75" customHeight="1">
      <c r="A30" s="10"/>
      <c r="B30" s="10"/>
      <c r="C30" s="10"/>
      <c r="D30" s="10"/>
      <c r="E30" s="10"/>
      <c r="F30" s="10"/>
      <c r="G30" s="10"/>
      <c r="H30" s="10"/>
      <c r="I30" s="10"/>
    </row>
    <row r="31" ht="15.75" customHeight="1">
      <c r="A31" s="10"/>
      <c r="B31" s="10"/>
      <c r="C31" s="10"/>
      <c r="D31" s="10"/>
      <c r="E31" s="10"/>
      <c r="F31" s="10"/>
      <c r="G31" s="10"/>
      <c r="H31" s="10"/>
      <c r="I31" s="10"/>
    </row>
    <row r="32" ht="15.75" customHeight="1">
      <c r="A32" s="10"/>
      <c r="B32" s="10"/>
      <c r="C32" s="10"/>
      <c r="D32" s="10"/>
      <c r="E32" s="10"/>
      <c r="F32" s="10"/>
      <c r="G32" s="10"/>
      <c r="H32" s="10"/>
      <c r="I32" s="10"/>
    </row>
    <row r="33" ht="15.75" customHeight="1">
      <c r="A33" s="10"/>
      <c r="B33" s="10"/>
      <c r="C33" s="10"/>
      <c r="D33" s="10"/>
      <c r="E33" s="10"/>
      <c r="F33" s="10"/>
      <c r="G33" s="10"/>
      <c r="H33" s="10"/>
      <c r="I33" s="10"/>
    </row>
    <row r="34" ht="15.75" customHeight="1">
      <c r="A34" s="10"/>
      <c r="B34" s="10"/>
      <c r="C34" s="10"/>
      <c r="D34" s="10"/>
      <c r="E34" s="10"/>
      <c r="F34" s="10"/>
      <c r="G34" s="10"/>
      <c r="H34" s="10"/>
      <c r="I34" s="10"/>
    </row>
    <row r="35" ht="15.75" customHeight="1">
      <c r="A35" s="10"/>
      <c r="B35" s="10"/>
      <c r="C35" s="10"/>
      <c r="D35" s="10"/>
      <c r="E35" s="10"/>
      <c r="F35" s="10"/>
      <c r="G35" s="10"/>
      <c r="H35" s="10"/>
      <c r="I35" s="10"/>
    </row>
    <row r="36" ht="15.75" customHeight="1">
      <c r="A36" s="10"/>
      <c r="B36" s="10"/>
      <c r="C36" s="10"/>
      <c r="D36" s="10"/>
      <c r="E36" s="10"/>
      <c r="F36" s="10"/>
      <c r="G36" s="10"/>
      <c r="H36" s="10"/>
      <c r="I36" s="10"/>
    </row>
    <row r="37" ht="15.75" customHeight="1">
      <c r="A37" s="10"/>
      <c r="B37" s="10"/>
      <c r="C37" s="10"/>
      <c r="D37" s="10"/>
      <c r="E37" s="10"/>
      <c r="F37" s="10"/>
      <c r="G37" s="10"/>
      <c r="H37" s="10"/>
      <c r="I37" s="10"/>
    </row>
    <row r="38" ht="15.75" customHeight="1">
      <c r="A38" s="10"/>
      <c r="B38" s="10"/>
      <c r="C38" s="10"/>
      <c r="D38" s="10"/>
      <c r="E38" s="10"/>
      <c r="F38" s="10"/>
      <c r="G38" s="10"/>
      <c r="H38" s="10"/>
      <c r="I38" s="10"/>
    </row>
    <row r="39" ht="15.75" customHeight="1">
      <c r="A39" s="10"/>
      <c r="B39" s="10"/>
      <c r="C39" s="10"/>
      <c r="D39" s="10"/>
      <c r="E39" s="10"/>
      <c r="F39" s="10"/>
      <c r="G39" s="10"/>
      <c r="H39" s="10"/>
      <c r="I39" s="10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0"/>
    </row>
    <row r="41" ht="15.75" customHeight="1">
      <c r="A41" s="10"/>
      <c r="B41" s="10"/>
      <c r="C41" s="10"/>
      <c r="D41" s="10"/>
      <c r="E41" s="10"/>
      <c r="F41" s="10"/>
      <c r="G41" s="10"/>
      <c r="H41" s="10"/>
      <c r="I41" s="10"/>
    </row>
    <row r="42" ht="15.75" customHeight="1">
      <c r="A42" s="10"/>
      <c r="B42" s="10"/>
      <c r="C42" s="10"/>
      <c r="D42" s="10"/>
      <c r="E42" s="10"/>
      <c r="F42" s="10"/>
      <c r="G42" s="10"/>
      <c r="H42" s="10"/>
      <c r="I42" s="10"/>
    </row>
    <row r="43" ht="15.75" customHeight="1">
      <c r="A43" s="10"/>
      <c r="B43" s="10"/>
      <c r="C43" s="10"/>
      <c r="D43" s="10"/>
      <c r="E43" s="10"/>
      <c r="F43" s="10"/>
      <c r="G43" s="10"/>
      <c r="H43" s="10"/>
      <c r="I43" s="10"/>
    </row>
    <row r="44" ht="15.75" customHeight="1">
      <c r="A44" s="10"/>
      <c r="B44" s="10"/>
      <c r="C44" s="10"/>
      <c r="D44" s="10"/>
      <c r="E44" s="10"/>
      <c r="F44" s="10"/>
      <c r="G44" s="10"/>
      <c r="H44" s="10"/>
      <c r="I44" s="10"/>
    </row>
    <row r="45" ht="15.75" customHeight="1">
      <c r="A45" s="10"/>
      <c r="B45" s="10"/>
      <c r="C45" s="10"/>
      <c r="D45" s="10"/>
      <c r="E45" s="10"/>
      <c r="F45" s="10"/>
      <c r="G45" s="10"/>
      <c r="H45" s="10"/>
      <c r="I45" s="10"/>
    </row>
    <row r="46" ht="15.75" customHeight="1">
      <c r="A46" s="10"/>
      <c r="B46" s="10"/>
      <c r="C46" s="10"/>
      <c r="D46" s="10"/>
      <c r="E46" s="10"/>
      <c r="F46" s="10"/>
      <c r="G46" s="10"/>
      <c r="H46" s="10"/>
      <c r="I46" s="10"/>
    </row>
    <row r="47" ht="15.75" customHeight="1">
      <c r="A47" s="10"/>
      <c r="B47" s="10"/>
      <c r="C47" s="10"/>
      <c r="D47" s="10"/>
      <c r="E47" s="10"/>
      <c r="F47" s="10"/>
      <c r="G47" s="10"/>
      <c r="H47" s="10"/>
      <c r="I47" s="10"/>
    </row>
    <row r="48" ht="15.75" customHeight="1">
      <c r="A48" s="10"/>
      <c r="B48" s="10"/>
      <c r="C48" s="10"/>
      <c r="D48" s="10"/>
      <c r="E48" s="10"/>
      <c r="F48" s="10"/>
      <c r="G48" s="10"/>
      <c r="H48" s="10"/>
      <c r="I48" s="10"/>
    </row>
    <row r="49" ht="15.75" customHeight="1">
      <c r="A49" s="10"/>
      <c r="B49" s="10"/>
      <c r="C49" s="10"/>
      <c r="D49" s="10"/>
      <c r="E49" s="10"/>
      <c r="F49" s="10"/>
      <c r="G49" s="10"/>
      <c r="H49" s="10"/>
      <c r="I49" s="10"/>
    </row>
    <row r="50" ht="15.75" customHeight="1">
      <c r="A50" s="10"/>
      <c r="B50" s="10"/>
      <c r="C50" s="10"/>
      <c r="D50" s="10"/>
      <c r="E50" s="10"/>
      <c r="F50" s="10"/>
      <c r="G50" s="10"/>
      <c r="H50" s="10"/>
      <c r="I50" s="10"/>
    </row>
    <row r="51" ht="15.75" customHeight="1">
      <c r="A51" s="10"/>
      <c r="B51" s="10"/>
      <c r="C51" s="10"/>
      <c r="D51" s="10"/>
      <c r="E51" s="10"/>
      <c r="F51" s="10"/>
      <c r="G51" s="10"/>
      <c r="H51" s="10"/>
      <c r="I51" s="10"/>
    </row>
    <row r="52" ht="15.75" customHeight="1">
      <c r="A52" s="10"/>
      <c r="B52" s="10"/>
      <c r="C52" s="10"/>
      <c r="D52" s="10"/>
      <c r="E52" s="10"/>
      <c r="F52" s="10"/>
      <c r="G52" s="10"/>
      <c r="H52" s="10"/>
      <c r="I52" s="10"/>
    </row>
    <row r="53" ht="15.75" customHeight="1">
      <c r="A53" s="10"/>
      <c r="B53" s="10"/>
      <c r="C53" s="10"/>
      <c r="D53" s="10"/>
      <c r="E53" s="10"/>
      <c r="F53" s="10"/>
      <c r="G53" s="10"/>
      <c r="H53" s="10"/>
      <c r="I53" s="10"/>
    </row>
    <row r="54" ht="15.75" customHeight="1">
      <c r="A54" s="10"/>
      <c r="B54" s="10"/>
      <c r="C54" s="10"/>
      <c r="D54" s="10"/>
      <c r="E54" s="10"/>
      <c r="F54" s="10"/>
      <c r="G54" s="10"/>
      <c r="H54" s="10"/>
      <c r="I54" s="10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I1"/>
    <mergeCell ref="A2:I2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38"/>
    <col customWidth="1" min="2" max="2" width="23.63"/>
    <col customWidth="1" min="3" max="3" width="11.63"/>
    <col customWidth="1" min="4" max="4" width="8.13"/>
    <col customWidth="1" min="5" max="5" width="12.13"/>
    <col customWidth="1" min="6" max="6" width="16.38"/>
    <col customWidth="1" min="7" max="7" width="30.75"/>
    <col customWidth="1" min="8" max="26" width="8.63"/>
  </cols>
  <sheetData>
    <row r="1" ht="22.5" customHeight="1">
      <c r="A1" s="1" t="s">
        <v>164</v>
      </c>
      <c r="B1" s="2"/>
      <c r="C1" s="2"/>
      <c r="D1" s="2"/>
      <c r="E1" s="2"/>
      <c r="F1" s="2"/>
      <c r="G1" s="3"/>
    </row>
    <row r="2" ht="25.5" customHeight="1">
      <c r="A2" s="4" t="s">
        <v>165</v>
      </c>
      <c r="B2" s="2"/>
      <c r="C2" s="2"/>
      <c r="D2" s="2"/>
      <c r="E2" s="2"/>
      <c r="F2" s="2"/>
      <c r="G2" s="3"/>
    </row>
    <row r="4" ht="25.5" customHeight="1">
      <c r="A4" s="7" t="s">
        <v>89</v>
      </c>
      <c r="B4" s="7" t="s">
        <v>90</v>
      </c>
      <c r="C4" s="7" t="s">
        <v>91</v>
      </c>
      <c r="D4" s="7" t="s">
        <v>93</v>
      </c>
      <c r="E4" s="7" t="s">
        <v>166</v>
      </c>
      <c r="F4" s="7" t="s">
        <v>167</v>
      </c>
      <c r="G4" s="7" t="s">
        <v>132</v>
      </c>
    </row>
    <row r="5">
      <c r="A5" s="10" t="s">
        <v>99</v>
      </c>
      <c r="B5" s="10" t="s">
        <v>168</v>
      </c>
      <c r="C5" s="10" t="s">
        <v>134</v>
      </c>
      <c r="D5" s="10" t="s">
        <v>169</v>
      </c>
      <c r="E5" s="12">
        <v>18.0</v>
      </c>
      <c r="F5" s="10" t="s">
        <v>71</v>
      </c>
      <c r="G5" s="10" t="s">
        <v>170</v>
      </c>
    </row>
    <row r="6">
      <c r="A6" s="10" t="s">
        <v>100</v>
      </c>
      <c r="B6" s="10" t="s">
        <v>171</v>
      </c>
      <c r="C6" s="10" t="s">
        <v>172</v>
      </c>
      <c r="D6" s="10" t="s">
        <v>169</v>
      </c>
      <c r="E6" s="12">
        <v>240.0</v>
      </c>
      <c r="F6" s="10" t="s">
        <v>71</v>
      </c>
      <c r="G6" s="10" t="s">
        <v>173</v>
      </c>
    </row>
    <row r="7">
      <c r="A7" s="10" t="s">
        <v>101</v>
      </c>
      <c r="B7" s="10" t="s">
        <v>174</v>
      </c>
      <c r="C7" s="10" t="s">
        <v>141</v>
      </c>
      <c r="D7" s="10" t="s">
        <v>175</v>
      </c>
      <c r="E7" s="12">
        <v>62.0</v>
      </c>
      <c r="F7" s="10" t="s">
        <v>57</v>
      </c>
      <c r="G7" s="10" t="s">
        <v>176</v>
      </c>
    </row>
    <row r="8">
      <c r="A8" s="10" t="s">
        <v>102</v>
      </c>
      <c r="B8" s="10" t="s">
        <v>177</v>
      </c>
      <c r="C8" s="10" t="s">
        <v>141</v>
      </c>
      <c r="D8" s="10" t="s">
        <v>175</v>
      </c>
      <c r="E8" s="12">
        <v>8.0</v>
      </c>
      <c r="F8" s="10" t="s">
        <v>57</v>
      </c>
      <c r="G8" s="10" t="s">
        <v>178</v>
      </c>
    </row>
    <row r="9">
      <c r="A9" s="10" t="s">
        <v>103</v>
      </c>
      <c r="B9" s="10" t="s">
        <v>179</v>
      </c>
      <c r="C9" s="10" t="s">
        <v>148</v>
      </c>
      <c r="D9" s="10" t="s">
        <v>180</v>
      </c>
      <c r="E9" s="12">
        <v>58000.0</v>
      </c>
      <c r="F9" s="10" t="s">
        <v>49</v>
      </c>
      <c r="G9" s="10" t="s">
        <v>181</v>
      </c>
    </row>
    <row r="10">
      <c r="A10" s="10" t="s">
        <v>106</v>
      </c>
      <c r="B10" s="10" t="s">
        <v>182</v>
      </c>
      <c r="C10" s="10" t="s">
        <v>153</v>
      </c>
      <c r="D10" s="10" t="s">
        <v>183</v>
      </c>
      <c r="E10" s="12">
        <v>42000.0</v>
      </c>
      <c r="F10" s="10" t="s">
        <v>77</v>
      </c>
      <c r="G10" s="10" t="s">
        <v>184</v>
      </c>
    </row>
    <row r="11">
      <c r="A11" s="10" t="s">
        <v>105</v>
      </c>
      <c r="B11" s="10" t="s">
        <v>185</v>
      </c>
      <c r="C11" s="10" t="s">
        <v>158</v>
      </c>
      <c r="D11" s="10" t="s">
        <v>169</v>
      </c>
      <c r="E11" s="12">
        <v>5400.0</v>
      </c>
      <c r="F11" s="10" t="s">
        <v>65</v>
      </c>
      <c r="G11" s="10" t="s">
        <v>186</v>
      </c>
    </row>
    <row r="12">
      <c r="A12" s="10" t="s">
        <v>104</v>
      </c>
      <c r="B12" s="10" t="s">
        <v>187</v>
      </c>
      <c r="C12" s="10" t="s">
        <v>158</v>
      </c>
      <c r="D12" s="10" t="s">
        <v>180</v>
      </c>
      <c r="E12" s="12">
        <v>32000.0</v>
      </c>
      <c r="F12" s="10" t="s">
        <v>65</v>
      </c>
      <c r="G12" s="10" t="s">
        <v>188</v>
      </c>
    </row>
    <row r="13">
      <c r="A13" s="10"/>
      <c r="B13" s="10"/>
      <c r="C13" s="10"/>
      <c r="D13" s="10"/>
      <c r="E13" s="12"/>
      <c r="F13" s="10"/>
      <c r="G13" s="10"/>
    </row>
    <row r="14">
      <c r="A14" s="10"/>
      <c r="B14" s="10"/>
      <c r="C14" s="10"/>
      <c r="D14" s="10"/>
      <c r="E14" s="12"/>
      <c r="F14" s="10"/>
      <c r="G14" s="10"/>
    </row>
    <row r="15">
      <c r="A15" s="10"/>
      <c r="B15" s="10"/>
      <c r="C15" s="10"/>
      <c r="D15" s="10"/>
      <c r="E15" s="12"/>
      <c r="F15" s="10"/>
      <c r="G15" s="10"/>
    </row>
    <row r="16">
      <c r="A16" s="10"/>
      <c r="B16" s="10"/>
      <c r="C16" s="10"/>
      <c r="D16" s="10"/>
      <c r="E16" s="12"/>
      <c r="F16" s="10"/>
      <c r="G16" s="10"/>
    </row>
    <row r="17">
      <c r="A17" s="10"/>
      <c r="B17" s="10"/>
      <c r="C17" s="10"/>
      <c r="D17" s="10"/>
      <c r="E17" s="12"/>
      <c r="F17" s="10"/>
      <c r="G17" s="10"/>
    </row>
    <row r="18">
      <c r="A18" s="10"/>
      <c r="B18" s="10"/>
      <c r="C18" s="10"/>
      <c r="D18" s="10"/>
      <c r="E18" s="12"/>
      <c r="F18" s="10"/>
      <c r="G18" s="10"/>
    </row>
    <row r="19">
      <c r="A19" s="10"/>
      <c r="B19" s="10"/>
      <c r="C19" s="10"/>
      <c r="D19" s="10"/>
      <c r="E19" s="12"/>
      <c r="F19" s="10"/>
      <c r="G19" s="10"/>
    </row>
    <row r="20">
      <c r="A20" s="10"/>
      <c r="B20" s="10"/>
      <c r="C20" s="10"/>
      <c r="D20" s="10"/>
      <c r="E20" s="12"/>
      <c r="F20" s="10"/>
      <c r="G20" s="10"/>
    </row>
    <row r="21" ht="15.75" customHeight="1">
      <c r="A21" s="10"/>
      <c r="B21" s="10"/>
      <c r="C21" s="10"/>
      <c r="D21" s="10"/>
      <c r="E21" s="12"/>
      <c r="F21" s="10"/>
      <c r="G21" s="10"/>
    </row>
    <row r="22" ht="15.75" customHeight="1">
      <c r="A22" s="10"/>
      <c r="B22" s="10"/>
      <c r="C22" s="10"/>
      <c r="D22" s="10"/>
      <c r="E22" s="12"/>
      <c r="F22" s="10"/>
      <c r="G22" s="10"/>
    </row>
    <row r="23" ht="15.75" customHeight="1">
      <c r="A23" s="10"/>
      <c r="B23" s="10"/>
      <c r="C23" s="10"/>
      <c r="D23" s="10"/>
      <c r="E23" s="12"/>
      <c r="F23" s="10"/>
      <c r="G23" s="10"/>
    </row>
    <row r="24" ht="15.75" customHeight="1">
      <c r="A24" s="10"/>
      <c r="B24" s="10"/>
      <c r="C24" s="10"/>
      <c r="D24" s="10"/>
      <c r="E24" s="12"/>
      <c r="F24" s="10"/>
      <c r="G24" s="10"/>
    </row>
    <row r="25" ht="15.75" customHeight="1">
      <c r="A25" s="10"/>
      <c r="B25" s="10"/>
      <c r="C25" s="10"/>
      <c r="D25" s="10"/>
      <c r="E25" s="12"/>
      <c r="F25" s="10"/>
      <c r="G25" s="10"/>
    </row>
    <row r="26" ht="15.75" customHeight="1">
      <c r="A26" s="10"/>
      <c r="B26" s="10"/>
      <c r="C26" s="10"/>
      <c r="D26" s="10"/>
      <c r="E26" s="12"/>
      <c r="F26" s="10"/>
      <c r="G26" s="10"/>
    </row>
    <row r="27" ht="15.75" customHeight="1">
      <c r="A27" s="10"/>
      <c r="B27" s="10"/>
      <c r="C27" s="10"/>
      <c r="D27" s="10"/>
      <c r="E27" s="12"/>
      <c r="F27" s="10"/>
      <c r="G27" s="10"/>
    </row>
    <row r="28" ht="15.75" customHeight="1">
      <c r="A28" s="10"/>
      <c r="B28" s="10"/>
      <c r="C28" s="10"/>
      <c r="D28" s="10"/>
      <c r="E28" s="12"/>
      <c r="F28" s="10"/>
      <c r="G28" s="10"/>
    </row>
    <row r="29" ht="15.75" customHeight="1">
      <c r="A29" s="10"/>
      <c r="B29" s="10"/>
      <c r="C29" s="10"/>
      <c r="D29" s="10"/>
      <c r="E29" s="12"/>
      <c r="F29" s="10"/>
      <c r="G29" s="10"/>
    </row>
    <row r="30" ht="15.75" customHeight="1">
      <c r="A30" s="10"/>
      <c r="B30" s="10"/>
      <c r="C30" s="10"/>
      <c r="D30" s="10"/>
      <c r="E30" s="12"/>
      <c r="F30" s="10"/>
      <c r="G30" s="10"/>
    </row>
    <row r="31" ht="15.75" customHeight="1">
      <c r="A31" s="10"/>
      <c r="B31" s="10"/>
      <c r="C31" s="10"/>
      <c r="D31" s="10"/>
      <c r="E31" s="12"/>
      <c r="F31" s="10"/>
      <c r="G31" s="10"/>
    </row>
    <row r="32" ht="15.75" customHeight="1">
      <c r="A32" s="10"/>
      <c r="B32" s="10"/>
      <c r="C32" s="10"/>
      <c r="D32" s="10"/>
      <c r="E32" s="12"/>
      <c r="F32" s="10"/>
      <c r="G32" s="10"/>
    </row>
    <row r="33" ht="15.75" customHeight="1">
      <c r="A33" s="10"/>
      <c r="B33" s="10"/>
      <c r="C33" s="10"/>
      <c r="D33" s="10"/>
      <c r="E33" s="12"/>
      <c r="F33" s="10"/>
      <c r="G33" s="10"/>
    </row>
    <row r="34" ht="15.75" customHeight="1">
      <c r="A34" s="10"/>
      <c r="B34" s="10"/>
      <c r="C34" s="10"/>
      <c r="D34" s="10"/>
      <c r="E34" s="12"/>
      <c r="F34" s="10"/>
      <c r="G34" s="10"/>
    </row>
    <row r="35" ht="15.75" customHeight="1">
      <c r="A35" s="10"/>
      <c r="B35" s="10"/>
      <c r="C35" s="10"/>
      <c r="D35" s="10"/>
      <c r="E35" s="12"/>
      <c r="F35" s="10"/>
      <c r="G35" s="10"/>
    </row>
    <row r="36" ht="15.75" customHeight="1">
      <c r="A36" s="10"/>
      <c r="B36" s="10"/>
      <c r="C36" s="10"/>
      <c r="D36" s="10"/>
      <c r="E36" s="12"/>
      <c r="F36" s="10"/>
      <c r="G36" s="10"/>
    </row>
    <row r="37" ht="15.75" customHeight="1">
      <c r="A37" s="10"/>
      <c r="B37" s="10"/>
      <c r="C37" s="10"/>
      <c r="D37" s="10"/>
      <c r="E37" s="12"/>
      <c r="F37" s="10"/>
      <c r="G37" s="10"/>
    </row>
    <row r="38" ht="15.75" customHeight="1">
      <c r="A38" s="10"/>
      <c r="B38" s="10"/>
      <c r="C38" s="10"/>
      <c r="D38" s="10"/>
      <c r="E38" s="12"/>
      <c r="F38" s="10"/>
      <c r="G38" s="10"/>
    </row>
    <row r="39" ht="15.75" customHeight="1">
      <c r="A39" s="10"/>
      <c r="B39" s="10"/>
      <c r="C39" s="10"/>
      <c r="D39" s="10"/>
      <c r="E39" s="12"/>
      <c r="F39" s="10"/>
      <c r="G39" s="10"/>
    </row>
    <row r="40" ht="15.75" customHeight="1">
      <c r="A40" s="10"/>
      <c r="B40" s="10"/>
      <c r="C40" s="10"/>
      <c r="D40" s="10"/>
      <c r="E40" s="12"/>
      <c r="F40" s="10"/>
      <c r="G40" s="10"/>
    </row>
    <row r="41" ht="15.75" customHeight="1">
      <c r="A41" s="10"/>
      <c r="B41" s="10"/>
      <c r="C41" s="10"/>
      <c r="D41" s="10"/>
      <c r="E41" s="12"/>
      <c r="F41" s="10"/>
      <c r="G41" s="10"/>
    </row>
    <row r="42" ht="15.75" customHeight="1">
      <c r="A42" s="10"/>
      <c r="B42" s="10"/>
      <c r="C42" s="10"/>
      <c r="D42" s="10"/>
      <c r="E42" s="12"/>
      <c r="F42" s="10"/>
      <c r="G42" s="10"/>
    </row>
    <row r="43" ht="15.75" customHeight="1">
      <c r="A43" s="10"/>
      <c r="B43" s="10"/>
      <c r="C43" s="10"/>
      <c r="D43" s="10"/>
      <c r="E43" s="12"/>
      <c r="F43" s="10"/>
      <c r="G43" s="10"/>
    </row>
    <row r="44" ht="15.75" customHeight="1">
      <c r="A44" s="10"/>
      <c r="B44" s="10"/>
      <c r="C44" s="10"/>
      <c r="D44" s="10"/>
      <c r="E44" s="12"/>
      <c r="F44" s="10"/>
      <c r="G44" s="10"/>
    </row>
    <row r="45" ht="15.75" customHeight="1">
      <c r="A45" s="10"/>
      <c r="B45" s="10"/>
      <c r="C45" s="10"/>
      <c r="D45" s="10"/>
      <c r="E45" s="12"/>
      <c r="F45" s="10"/>
      <c r="G45" s="10"/>
    </row>
    <row r="46" ht="15.75" customHeight="1">
      <c r="A46" s="10"/>
      <c r="B46" s="10"/>
      <c r="C46" s="10"/>
      <c r="D46" s="10"/>
      <c r="E46" s="12"/>
      <c r="F46" s="10"/>
      <c r="G46" s="10"/>
    </row>
    <row r="47" ht="15.75" customHeight="1">
      <c r="A47" s="10"/>
      <c r="B47" s="10"/>
      <c r="C47" s="10"/>
      <c r="D47" s="10"/>
      <c r="E47" s="12"/>
      <c r="F47" s="10"/>
      <c r="G47" s="10"/>
    </row>
    <row r="48" ht="15.75" customHeight="1">
      <c r="A48" s="10"/>
      <c r="B48" s="10"/>
      <c r="C48" s="10"/>
      <c r="D48" s="10"/>
      <c r="E48" s="12"/>
      <c r="F48" s="10"/>
      <c r="G48" s="10"/>
    </row>
    <row r="49" ht="15.75" customHeight="1">
      <c r="A49" s="10"/>
      <c r="B49" s="10"/>
      <c r="C49" s="10"/>
      <c r="D49" s="10"/>
      <c r="E49" s="12"/>
      <c r="F49" s="10"/>
      <c r="G49" s="10"/>
    </row>
    <row r="50" ht="15.75" customHeight="1">
      <c r="A50" s="10"/>
      <c r="B50" s="10"/>
      <c r="C50" s="10"/>
      <c r="D50" s="10"/>
      <c r="E50" s="12"/>
      <c r="F50" s="10"/>
      <c r="G50" s="10"/>
    </row>
    <row r="51" ht="15.75" customHeight="1">
      <c r="A51" s="10"/>
      <c r="B51" s="10"/>
      <c r="C51" s="10"/>
      <c r="D51" s="10"/>
      <c r="E51" s="12"/>
      <c r="F51" s="10"/>
      <c r="G51" s="10"/>
    </row>
    <row r="52" ht="15.75" customHeight="1">
      <c r="A52" s="10"/>
      <c r="B52" s="10"/>
      <c r="C52" s="10"/>
      <c r="D52" s="10"/>
      <c r="E52" s="12"/>
      <c r="F52" s="10"/>
      <c r="G52" s="10"/>
    </row>
    <row r="53" ht="15.75" customHeight="1">
      <c r="A53" s="10"/>
      <c r="B53" s="10"/>
      <c r="C53" s="10"/>
      <c r="D53" s="10"/>
      <c r="E53" s="12"/>
      <c r="F53" s="10"/>
      <c r="G53" s="10"/>
    </row>
    <row r="54" ht="15.75" customHeight="1">
      <c r="A54" s="10"/>
      <c r="B54" s="10"/>
      <c r="C54" s="10"/>
      <c r="D54" s="10"/>
      <c r="E54" s="12"/>
      <c r="F54" s="10"/>
      <c r="G54" s="10"/>
    </row>
    <row r="55" ht="15.75" customHeight="1">
      <c r="A55" s="10"/>
      <c r="B55" s="10"/>
      <c r="C55" s="10"/>
      <c r="D55" s="10"/>
      <c r="E55" s="12"/>
      <c r="F55" s="10"/>
      <c r="G55" s="10"/>
    </row>
    <row r="56" ht="15.75" customHeight="1">
      <c r="A56" s="10"/>
      <c r="B56" s="10"/>
      <c r="C56" s="10"/>
      <c r="D56" s="10"/>
      <c r="E56" s="12"/>
      <c r="F56" s="10"/>
      <c r="G56" s="10"/>
    </row>
    <row r="57" ht="15.75" customHeight="1">
      <c r="A57" s="10"/>
      <c r="B57" s="10"/>
      <c r="C57" s="10"/>
      <c r="D57" s="10"/>
      <c r="E57" s="12"/>
      <c r="F57" s="10"/>
      <c r="G57" s="10"/>
    </row>
    <row r="58" ht="15.75" customHeight="1">
      <c r="A58" s="10"/>
      <c r="B58" s="10"/>
      <c r="C58" s="10"/>
      <c r="D58" s="10"/>
      <c r="E58" s="12"/>
      <c r="F58" s="10"/>
      <c r="G58" s="10"/>
    </row>
    <row r="59" ht="15.75" customHeight="1">
      <c r="A59" s="10"/>
      <c r="B59" s="10"/>
      <c r="C59" s="10"/>
      <c r="D59" s="10"/>
      <c r="E59" s="12"/>
      <c r="F59" s="10"/>
      <c r="G59" s="10"/>
    </row>
    <row r="60" ht="15.75" customHeight="1">
      <c r="A60" s="10"/>
      <c r="B60" s="10"/>
      <c r="C60" s="10"/>
      <c r="D60" s="10"/>
      <c r="E60" s="12"/>
      <c r="F60" s="10"/>
      <c r="G60" s="10"/>
    </row>
    <row r="61" ht="15.75" customHeight="1">
      <c r="A61" s="10"/>
      <c r="B61" s="10"/>
      <c r="C61" s="10"/>
      <c r="D61" s="10"/>
      <c r="E61" s="12"/>
      <c r="F61" s="10"/>
      <c r="G61" s="10"/>
    </row>
    <row r="62" ht="15.75" customHeight="1">
      <c r="A62" s="10"/>
      <c r="B62" s="10"/>
      <c r="C62" s="10"/>
      <c r="D62" s="10"/>
      <c r="E62" s="12"/>
      <c r="F62" s="10"/>
      <c r="G62" s="10"/>
    </row>
    <row r="63" ht="15.75" customHeight="1">
      <c r="A63" s="10"/>
      <c r="B63" s="10"/>
      <c r="C63" s="10"/>
      <c r="D63" s="10"/>
      <c r="E63" s="12"/>
      <c r="F63" s="10"/>
      <c r="G63" s="10"/>
    </row>
    <row r="64" ht="15.75" customHeight="1">
      <c r="A64" s="10"/>
      <c r="B64" s="10"/>
      <c r="C64" s="10"/>
      <c r="D64" s="10"/>
      <c r="E64" s="12"/>
      <c r="F64" s="10"/>
      <c r="G64" s="10"/>
    </row>
    <row r="65" ht="15.75" customHeight="1">
      <c r="A65" s="10"/>
      <c r="B65" s="10"/>
      <c r="C65" s="10"/>
      <c r="D65" s="10"/>
      <c r="E65" s="12"/>
      <c r="F65" s="10"/>
      <c r="G65" s="10"/>
    </row>
    <row r="66" ht="15.75" customHeight="1">
      <c r="A66" s="10"/>
      <c r="B66" s="10"/>
      <c r="C66" s="10"/>
      <c r="D66" s="10"/>
      <c r="E66" s="12"/>
      <c r="F66" s="10"/>
      <c r="G66" s="10"/>
    </row>
    <row r="67" ht="15.75" customHeight="1">
      <c r="A67" s="10"/>
      <c r="B67" s="10"/>
      <c r="C67" s="10"/>
      <c r="D67" s="10"/>
      <c r="E67" s="12"/>
      <c r="F67" s="10"/>
      <c r="G67" s="10"/>
    </row>
    <row r="68" ht="15.75" customHeight="1">
      <c r="A68" s="10"/>
      <c r="B68" s="10"/>
      <c r="C68" s="10"/>
      <c r="D68" s="10"/>
      <c r="E68" s="12"/>
      <c r="F68" s="10"/>
      <c r="G68" s="10"/>
    </row>
    <row r="69" ht="15.75" customHeight="1">
      <c r="A69" s="10"/>
      <c r="B69" s="10"/>
      <c r="C69" s="10"/>
      <c r="D69" s="10"/>
      <c r="E69" s="12"/>
      <c r="F69" s="10"/>
      <c r="G69" s="10"/>
    </row>
    <row r="70" ht="15.75" customHeight="1">
      <c r="A70" s="10"/>
      <c r="B70" s="10"/>
      <c r="C70" s="10"/>
      <c r="D70" s="10"/>
      <c r="E70" s="12"/>
      <c r="F70" s="10"/>
      <c r="G70" s="10"/>
    </row>
    <row r="71" ht="15.75" customHeight="1">
      <c r="A71" s="10"/>
      <c r="B71" s="10"/>
      <c r="C71" s="10"/>
      <c r="D71" s="10"/>
      <c r="E71" s="12"/>
      <c r="F71" s="10"/>
      <c r="G71" s="10"/>
    </row>
    <row r="72" ht="15.75" customHeight="1">
      <c r="A72" s="10"/>
      <c r="B72" s="10"/>
      <c r="C72" s="10"/>
      <c r="D72" s="10"/>
      <c r="E72" s="12"/>
      <c r="F72" s="10"/>
      <c r="G72" s="10"/>
    </row>
    <row r="73" ht="15.75" customHeight="1">
      <c r="A73" s="10"/>
      <c r="B73" s="10"/>
      <c r="C73" s="10"/>
      <c r="D73" s="10"/>
      <c r="E73" s="12"/>
      <c r="F73" s="10"/>
      <c r="G73" s="10"/>
    </row>
    <row r="74" ht="15.75" customHeight="1">
      <c r="A74" s="10"/>
      <c r="B74" s="10"/>
      <c r="C74" s="10"/>
      <c r="D74" s="10"/>
      <c r="E74" s="12"/>
      <c r="F74" s="10"/>
      <c r="G74" s="10"/>
    </row>
    <row r="75" ht="15.75" customHeight="1">
      <c r="A75" s="10"/>
      <c r="B75" s="10"/>
      <c r="C75" s="10"/>
      <c r="D75" s="10"/>
      <c r="E75" s="12"/>
      <c r="F75" s="10"/>
      <c r="G75" s="10"/>
    </row>
    <row r="76" ht="15.75" customHeight="1">
      <c r="A76" s="10"/>
      <c r="B76" s="10"/>
      <c r="C76" s="10"/>
      <c r="D76" s="10"/>
      <c r="E76" s="12"/>
      <c r="F76" s="10"/>
      <c r="G76" s="10"/>
    </row>
    <row r="77" ht="15.75" customHeight="1">
      <c r="A77" s="10"/>
      <c r="B77" s="10"/>
      <c r="C77" s="10"/>
      <c r="D77" s="10"/>
      <c r="E77" s="12"/>
      <c r="F77" s="10"/>
      <c r="G77" s="10"/>
    </row>
    <row r="78" ht="15.75" customHeight="1">
      <c r="A78" s="10"/>
      <c r="B78" s="10"/>
      <c r="C78" s="10"/>
      <c r="D78" s="10"/>
      <c r="E78" s="12"/>
      <c r="F78" s="10"/>
      <c r="G78" s="10"/>
    </row>
    <row r="79" ht="15.75" customHeight="1">
      <c r="A79" s="10"/>
      <c r="B79" s="10"/>
      <c r="C79" s="10"/>
      <c r="D79" s="10"/>
      <c r="E79" s="12"/>
      <c r="F79" s="10"/>
      <c r="G79" s="10"/>
    </row>
    <row r="80" ht="15.75" customHeight="1">
      <c r="A80" s="10"/>
      <c r="B80" s="10"/>
      <c r="C80" s="10"/>
      <c r="D80" s="10"/>
      <c r="E80" s="12"/>
      <c r="F80" s="10"/>
      <c r="G80" s="10"/>
    </row>
    <row r="81" ht="15.75" customHeight="1">
      <c r="A81" s="10"/>
      <c r="B81" s="10"/>
      <c r="C81" s="10"/>
      <c r="D81" s="10"/>
      <c r="E81" s="12"/>
      <c r="F81" s="10"/>
      <c r="G81" s="10"/>
    </row>
    <row r="82" ht="15.75" customHeight="1">
      <c r="A82" s="10"/>
      <c r="B82" s="10"/>
      <c r="C82" s="10"/>
      <c r="D82" s="10"/>
      <c r="E82" s="12"/>
      <c r="F82" s="10"/>
      <c r="G82" s="10"/>
    </row>
    <row r="83" ht="15.75" customHeight="1">
      <c r="A83" s="10"/>
      <c r="B83" s="10"/>
      <c r="C83" s="10"/>
      <c r="D83" s="10"/>
      <c r="E83" s="12"/>
      <c r="F83" s="10"/>
      <c r="G83" s="10"/>
    </row>
    <row r="84" ht="15.75" customHeight="1">
      <c r="A84" s="10"/>
      <c r="B84" s="10"/>
      <c r="C84" s="10"/>
      <c r="D84" s="10"/>
      <c r="E84" s="12"/>
      <c r="F84" s="10"/>
      <c r="G84" s="10"/>
    </row>
    <row r="85" ht="15.75" customHeight="1">
      <c r="A85" s="10"/>
      <c r="B85" s="10"/>
      <c r="C85" s="10"/>
      <c r="D85" s="10"/>
      <c r="E85" s="12"/>
      <c r="F85" s="10"/>
      <c r="G85" s="10"/>
    </row>
    <row r="86" ht="15.75" customHeight="1">
      <c r="A86" s="10"/>
      <c r="B86" s="10"/>
      <c r="C86" s="10"/>
      <c r="D86" s="10"/>
      <c r="E86" s="12"/>
      <c r="F86" s="10"/>
      <c r="G86" s="10"/>
    </row>
    <row r="87" ht="15.75" customHeight="1">
      <c r="A87" s="10"/>
      <c r="B87" s="10"/>
      <c r="C87" s="10"/>
      <c r="D87" s="10"/>
      <c r="E87" s="12"/>
      <c r="F87" s="10"/>
      <c r="G87" s="10"/>
    </row>
    <row r="88" ht="15.75" customHeight="1">
      <c r="A88" s="10"/>
      <c r="B88" s="10"/>
      <c r="C88" s="10"/>
      <c r="D88" s="10"/>
      <c r="E88" s="12"/>
      <c r="F88" s="10"/>
      <c r="G88" s="10"/>
    </row>
    <row r="89" ht="15.75" customHeight="1">
      <c r="A89" s="10"/>
      <c r="B89" s="10"/>
      <c r="C89" s="10"/>
      <c r="D89" s="10"/>
      <c r="E89" s="12"/>
      <c r="F89" s="10"/>
      <c r="G89" s="10"/>
    </row>
    <row r="90" ht="15.75" customHeight="1">
      <c r="A90" s="10"/>
      <c r="B90" s="10"/>
      <c r="C90" s="10"/>
      <c r="D90" s="10"/>
      <c r="E90" s="12"/>
      <c r="F90" s="10"/>
      <c r="G90" s="10"/>
    </row>
    <row r="91" ht="15.75" customHeight="1">
      <c r="A91" s="10"/>
      <c r="B91" s="10"/>
      <c r="C91" s="10"/>
      <c r="D91" s="10"/>
      <c r="E91" s="12"/>
      <c r="F91" s="10"/>
      <c r="G91" s="10"/>
    </row>
    <row r="92" ht="15.75" customHeight="1">
      <c r="A92" s="10"/>
      <c r="B92" s="10"/>
      <c r="C92" s="10"/>
      <c r="D92" s="10"/>
      <c r="E92" s="12"/>
      <c r="F92" s="10"/>
      <c r="G92" s="10"/>
    </row>
    <row r="93" ht="15.75" customHeight="1">
      <c r="A93" s="10"/>
      <c r="B93" s="10"/>
      <c r="C93" s="10"/>
      <c r="D93" s="10"/>
      <c r="E93" s="12"/>
      <c r="F93" s="10"/>
      <c r="G93" s="10"/>
    </row>
    <row r="94" ht="15.75" customHeight="1">
      <c r="A94" s="10"/>
      <c r="B94" s="10"/>
      <c r="C94" s="10"/>
      <c r="D94" s="10"/>
      <c r="E94" s="12"/>
      <c r="F94" s="10"/>
      <c r="G94" s="10"/>
    </row>
    <row r="95" ht="15.75" customHeight="1">
      <c r="A95" s="10"/>
      <c r="B95" s="10"/>
      <c r="C95" s="10"/>
      <c r="D95" s="10"/>
      <c r="E95" s="12"/>
      <c r="F95" s="10"/>
      <c r="G95" s="10"/>
    </row>
    <row r="96" ht="15.75" customHeight="1">
      <c r="A96" s="10"/>
      <c r="B96" s="10"/>
      <c r="C96" s="10"/>
      <c r="D96" s="10"/>
      <c r="E96" s="12"/>
      <c r="F96" s="10"/>
      <c r="G96" s="10"/>
    </row>
    <row r="97" ht="15.75" customHeight="1">
      <c r="A97" s="10"/>
      <c r="B97" s="10"/>
      <c r="C97" s="10"/>
      <c r="D97" s="10"/>
      <c r="E97" s="12"/>
      <c r="F97" s="10"/>
      <c r="G97" s="10"/>
    </row>
    <row r="98" ht="15.75" customHeight="1">
      <c r="A98" s="10"/>
      <c r="B98" s="10"/>
      <c r="C98" s="10"/>
      <c r="D98" s="10"/>
      <c r="E98" s="12"/>
      <c r="F98" s="10"/>
      <c r="G98" s="10"/>
    </row>
    <row r="99" ht="15.75" customHeight="1">
      <c r="A99" s="10"/>
      <c r="B99" s="10"/>
      <c r="C99" s="10"/>
      <c r="D99" s="10"/>
      <c r="E99" s="12"/>
      <c r="F99" s="10"/>
      <c r="G99" s="10"/>
    </row>
    <row r="100" ht="15.75" customHeight="1">
      <c r="A100" s="10"/>
      <c r="B100" s="10"/>
      <c r="C100" s="10"/>
      <c r="D100" s="10"/>
      <c r="E100" s="12"/>
      <c r="F100" s="10"/>
      <c r="G100" s="10"/>
    </row>
    <row r="101" ht="15.75" customHeight="1">
      <c r="A101" s="10"/>
      <c r="B101" s="10"/>
      <c r="C101" s="10"/>
      <c r="D101" s="10"/>
      <c r="E101" s="12"/>
      <c r="F101" s="10"/>
      <c r="G101" s="10"/>
    </row>
    <row r="102" ht="15.75" customHeight="1">
      <c r="A102" s="10"/>
      <c r="B102" s="10"/>
      <c r="C102" s="10"/>
      <c r="D102" s="10"/>
      <c r="E102" s="12"/>
      <c r="F102" s="10"/>
      <c r="G102" s="10"/>
    </row>
    <row r="103" ht="15.75" customHeight="1">
      <c r="A103" s="10"/>
      <c r="B103" s="10"/>
      <c r="C103" s="10"/>
      <c r="D103" s="10"/>
      <c r="E103" s="12"/>
      <c r="F103" s="10"/>
      <c r="G103" s="10"/>
    </row>
    <row r="104" ht="15.75" customHeight="1">
      <c r="A104" s="10"/>
      <c r="B104" s="10"/>
      <c r="C104" s="10"/>
      <c r="D104" s="10"/>
      <c r="E104" s="12"/>
      <c r="F104" s="10"/>
      <c r="G104" s="10"/>
    </row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G1"/>
    <mergeCell ref="A2:G2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21.88"/>
    <col customWidth="1" min="3" max="3" width="19.63"/>
    <col customWidth="1" min="4" max="4" width="25.0"/>
    <col customWidth="1" min="5" max="5" width="23.63"/>
    <col customWidth="1" min="6" max="6" width="26.38"/>
    <col customWidth="1" min="7" max="7" width="12.13"/>
    <col customWidth="1" min="8" max="8" width="22.13"/>
    <col customWidth="1" min="9" max="26" width="8.63"/>
  </cols>
  <sheetData>
    <row r="1" ht="22.5" customHeight="1">
      <c r="A1" s="1" t="s">
        <v>189</v>
      </c>
      <c r="B1" s="2"/>
      <c r="C1" s="2"/>
      <c r="D1" s="2"/>
      <c r="E1" s="2"/>
      <c r="F1" s="2"/>
      <c r="G1" s="2"/>
      <c r="H1" s="3"/>
    </row>
    <row r="2" ht="25.5" customHeight="1">
      <c r="A2" s="4" t="s">
        <v>190</v>
      </c>
      <c r="B2" s="2"/>
      <c r="C2" s="2"/>
      <c r="D2" s="2"/>
      <c r="E2" s="2"/>
      <c r="F2" s="2"/>
      <c r="G2" s="2"/>
      <c r="H2" s="3"/>
    </row>
    <row r="4" ht="25.5" customHeight="1">
      <c r="A4" s="7" t="s">
        <v>191</v>
      </c>
      <c r="B4" s="7" t="s">
        <v>192</v>
      </c>
      <c r="C4" s="7" t="s">
        <v>193</v>
      </c>
      <c r="D4" s="7" t="s">
        <v>194</v>
      </c>
      <c r="E4" s="7" t="s">
        <v>195</v>
      </c>
      <c r="F4" s="7" t="s">
        <v>196</v>
      </c>
      <c r="G4" s="7" t="s">
        <v>197</v>
      </c>
      <c r="H4" s="7" t="s">
        <v>132</v>
      </c>
    </row>
    <row r="5">
      <c r="A5" s="10" t="s">
        <v>198</v>
      </c>
      <c r="B5" s="10" t="s">
        <v>199</v>
      </c>
      <c r="C5" s="10" t="s">
        <v>200</v>
      </c>
      <c r="D5" s="10" t="s">
        <v>201</v>
      </c>
      <c r="E5" s="10" t="s">
        <v>202</v>
      </c>
      <c r="F5" s="10" t="s">
        <v>203</v>
      </c>
      <c r="G5" s="10" t="s">
        <v>204</v>
      </c>
      <c r="H5" s="10"/>
    </row>
    <row r="6">
      <c r="A6" s="10" t="s">
        <v>205</v>
      </c>
      <c r="B6" s="10" t="s">
        <v>206</v>
      </c>
      <c r="C6" s="10" t="s">
        <v>30</v>
      </c>
      <c r="D6" s="10" t="s">
        <v>207</v>
      </c>
      <c r="E6" s="10" t="s">
        <v>208</v>
      </c>
      <c r="F6" s="10" t="s">
        <v>209</v>
      </c>
      <c r="G6" s="10" t="s">
        <v>210</v>
      </c>
      <c r="H6" s="10"/>
    </row>
    <row r="7">
      <c r="A7" s="10" t="s">
        <v>211</v>
      </c>
      <c r="B7" s="10" t="s">
        <v>212</v>
      </c>
      <c r="C7" s="10" t="s">
        <v>86</v>
      </c>
      <c r="D7" s="10" t="s">
        <v>213</v>
      </c>
      <c r="E7" s="10" t="s">
        <v>214</v>
      </c>
      <c r="F7" s="10" t="s">
        <v>215</v>
      </c>
      <c r="G7" s="10" t="s">
        <v>210</v>
      </c>
      <c r="H7" s="10"/>
    </row>
    <row r="8">
      <c r="A8" s="10" t="s">
        <v>216</v>
      </c>
      <c r="B8" s="10" t="s">
        <v>217</v>
      </c>
      <c r="C8" s="10" t="s">
        <v>107</v>
      </c>
      <c r="D8" s="10" t="s">
        <v>218</v>
      </c>
      <c r="E8" s="10" t="s">
        <v>219</v>
      </c>
      <c r="F8" s="10" t="s">
        <v>220</v>
      </c>
      <c r="G8" s="10" t="s">
        <v>210</v>
      </c>
      <c r="H8" s="10"/>
    </row>
    <row r="9">
      <c r="A9" s="10" t="s">
        <v>221</v>
      </c>
      <c r="B9" s="10" t="s">
        <v>222</v>
      </c>
      <c r="C9" s="10" t="s">
        <v>119</v>
      </c>
      <c r="D9" s="10" t="s">
        <v>223</v>
      </c>
      <c r="E9" s="10" t="s">
        <v>224</v>
      </c>
      <c r="F9" s="10" t="s">
        <v>225</v>
      </c>
      <c r="G9" s="10" t="s">
        <v>226</v>
      </c>
      <c r="H9" s="10"/>
    </row>
    <row r="10">
      <c r="A10" s="10" t="s">
        <v>227</v>
      </c>
      <c r="B10" s="10" t="s">
        <v>228</v>
      </c>
      <c r="C10" s="10" t="s">
        <v>229</v>
      </c>
      <c r="D10" s="10" t="s">
        <v>230</v>
      </c>
      <c r="E10" s="10" t="s">
        <v>231</v>
      </c>
      <c r="F10" s="10" t="s">
        <v>232</v>
      </c>
      <c r="G10" s="10" t="s">
        <v>233</v>
      </c>
      <c r="H10" s="10"/>
    </row>
    <row r="11">
      <c r="A11" s="10" t="s">
        <v>234</v>
      </c>
      <c r="B11" s="10" t="s">
        <v>235</v>
      </c>
      <c r="C11" s="10" t="s">
        <v>236</v>
      </c>
      <c r="D11" s="10" t="s">
        <v>237</v>
      </c>
      <c r="E11" s="10" t="s">
        <v>238</v>
      </c>
      <c r="F11" s="10" t="s">
        <v>239</v>
      </c>
      <c r="G11" s="10" t="s">
        <v>240</v>
      </c>
      <c r="H11" s="10"/>
    </row>
    <row r="12">
      <c r="A12" s="10" t="s">
        <v>241</v>
      </c>
      <c r="B12" s="10" t="s">
        <v>242</v>
      </c>
      <c r="C12" s="10" t="s">
        <v>243</v>
      </c>
      <c r="D12" s="10" t="s">
        <v>244</v>
      </c>
      <c r="E12" s="10" t="s">
        <v>245</v>
      </c>
      <c r="F12" s="10" t="s">
        <v>246</v>
      </c>
      <c r="G12" s="10" t="s">
        <v>247</v>
      </c>
      <c r="H12" s="10"/>
    </row>
    <row r="15">
      <c r="A15" s="14" t="s">
        <v>248</v>
      </c>
      <c r="B15" s="15"/>
      <c r="C15" s="15"/>
      <c r="D15" s="15"/>
      <c r="E15" s="15"/>
      <c r="F15" s="15"/>
      <c r="G15" s="15"/>
      <c r="H15" s="1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H1"/>
    <mergeCell ref="A2:H2"/>
    <mergeCell ref="A15:H15"/>
  </mergeCells>
  <printOptions/>
  <pageMargins bottom="0.75" footer="0.0" header="0.0" left="0.7" right="0.7" top="0.75"/>
  <pageSetup orientation="landscape"/>
  <drawing r:id="rId1"/>
</worksheet>
</file>