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5"/>
    <sheet state="visible" name="在庫一覧" sheetId="2" r:id="rId6"/>
    <sheet state="visible" name="入出庫台帳" sheetId="3" r:id="rId7"/>
    <sheet state="visible" name="発注候補" sheetId="4" r:id="rId8"/>
    <sheet state="visible" name="棚卸記録" sheetId="5" r:id="rId9"/>
    <sheet state="visible" name="月次集計" sheetId="6" r:id="rId10"/>
    <sheet state="visible" name="マスタ" sheetId="7" r:id="rId11"/>
    <sheet state="visible" name="使い方" sheetId="8" r:id="rId12"/>
  </sheets>
  <definedNames/>
  <calcPr/>
</workbook>
</file>

<file path=xl/sharedStrings.xml><?xml version="1.0" encoding="utf-8"?>
<sst xmlns="http://schemas.openxmlformats.org/spreadsheetml/2006/main" count="471" uniqueCount="264">
  <si>
    <t>在庫管理ダッシュボード</t>
  </si>
  <si>
    <t>現在庫、発注候補、欠品、棚卸差異をひと目で確認します。</t>
  </si>
  <si>
    <t>更新日</t>
  </si>
  <si>
    <t>登録品目数</t>
  </si>
  <si>
    <t>在庫金額</t>
  </si>
  <si>
    <t>欠品品目</t>
  </si>
  <si>
    <t>発注候補</t>
  </si>
  <si>
    <t>過剰在庫</t>
  </si>
  <si>
    <t>棚卸差異</t>
  </si>
  <si>
    <t>発注候補上位</t>
  </si>
  <si>
    <t>品目名</t>
  </si>
  <si>
    <t>現在庫</t>
  </si>
  <si>
    <t>発注点</t>
  </si>
  <si>
    <t>推奨発注数</t>
  </si>
  <si>
    <t>ステータス</t>
  </si>
  <si>
    <t>件数</t>
  </si>
  <si>
    <t>見ること</t>
  </si>
  <si>
    <t>次の対応</t>
  </si>
  <si>
    <t>欠品</t>
  </si>
  <si>
    <t>受注・生産への影響</t>
  </si>
  <si>
    <t>即時補充または代替確認</t>
  </si>
  <si>
    <t>安全在庫割れ</t>
  </si>
  <si>
    <t>欠品予備軍</t>
  </si>
  <si>
    <t>発注量と納期を確認</t>
  </si>
  <si>
    <t>発注点以下</t>
  </si>
  <si>
    <t>発注候補シートを確認</t>
  </si>
  <si>
    <t>適正在庫</t>
  </si>
  <si>
    <t>通常運用</t>
  </si>
  <si>
    <t>定期確認</t>
  </si>
  <si>
    <t>保管費・滞留</t>
  </si>
  <si>
    <t>使用予定と処分方針を確認</t>
  </si>
  <si>
    <t>在庫一覧</t>
  </si>
  <si>
    <t>品目マスタと現在庫、発注判定を管理します。品目IDを入出庫台帳と揃えてください。</t>
  </si>
  <si>
    <t>品目ID</t>
  </si>
  <si>
    <t>カテゴリ</t>
  </si>
  <si>
    <t>保管場所</t>
  </si>
  <si>
    <t>単位</t>
  </si>
  <si>
    <t>標準単価</t>
  </si>
  <si>
    <t>安全在庫</t>
  </si>
  <si>
    <t>最大在庫</t>
  </si>
  <si>
    <t>リードタイム日</t>
  </si>
  <si>
    <t>発注判定</t>
  </si>
  <si>
    <t>最終入出庫日</t>
  </si>
  <si>
    <t>備考</t>
  </si>
  <si>
    <t>ITM-001</t>
  </si>
  <si>
    <t>標準ボルト M6</t>
  </si>
  <si>
    <t>部品</t>
  </si>
  <si>
    <t>第1倉庫</t>
  </si>
  <si>
    <t>個</t>
  </si>
  <si>
    <t>消耗が早い定番部品</t>
  </si>
  <si>
    <t>ITM-002</t>
  </si>
  <si>
    <t>樹脂ケース A</t>
  </si>
  <si>
    <t>部材</t>
  </si>
  <si>
    <t>欠品すると組立停止</t>
  </si>
  <si>
    <t>ITM-003</t>
  </si>
  <si>
    <t>梱包箱 S</t>
  </si>
  <si>
    <t>資材</t>
  </si>
  <si>
    <t>第2倉庫</t>
  </si>
  <si>
    <t>枚</t>
  </si>
  <si>
    <t>月末に使用量が増える</t>
  </si>
  <si>
    <t>ITM-004</t>
  </si>
  <si>
    <t>ラベルシール</t>
  </si>
  <si>
    <t>小ロットで補充しやすい</t>
  </si>
  <si>
    <t>ITM-005</t>
  </si>
  <si>
    <t>完成品 Alpha</t>
  </si>
  <si>
    <t>製品</t>
  </si>
  <si>
    <t>製品倉庫</t>
  </si>
  <si>
    <t>台</t>
  </si>
  <si>
    <t>主力製品</t>
  </si>
  <si>
    <t>ITM-006</t>
  </si>
  <si>
    <t>完成品 Beta</t>
  </si>
  <si>
    <t>受注生産寄り</t>
  </si>
  <si>
    <t>ITM-007</t>
  </si>
  <si>
    <t>補修部品 C</t>
  </si>
  <si>
    <t>保守部品</t>
  </si>
  <si>
    <t>長期保管になりやすい</t>
  </si>
  <si>
    <t>ITM-008</t>
  </si>
  <si>
    <t>検査治具 D</t>
  </si>
  <si>
    <t>備品</t>
  </si>
  <si>
    <t>検査室</t>
  </si>
  <si>
    <t>紛失防止が重要</t>
  </si>
  <si>
    <t>入出庫台帳</t>
  </si>
  <si>
    <t>入庫、出庫、棚卸調整、返品、廃棄など、在庫が動いた履歴を1行ずつ記録します。</t>
  </si>
  <si>
    <t>日付</t>
  </si>
  <si>
    <t>伝票No</t>
  </si>
  <si>
    <t>区分</t>
  </si>
  <si>
    <t>数量</t>
  </si>
  <si>
    <t>在庫増減</t>
  </si>
  <si>
    <t>単価</t>
  </si>
  <si>
    <t>金額</t>
  </si>
  <si>
    <t>相手先/用途</t>
  </si>
  <si>
    <t>担当者</t>
  </si>
  <si>
    <t>関連No</t>
  </si>
  <si>
    <t>メモ</t>
  </si>
  <si>
    <t>入力確認</t>
  </si>
  <si>
    <t>IN-001</t>
  </si>
  <si>
    <t>入庫</t>
  </si>
  <si>
    <t>初期入庫</t>
  </si>
  <si>
    <t>佐藤</t>
  </si>
  <si>
    <t>PO-001</t>
  </si>
  <si>
    <t>確認済</t>
  </si>
  <si>
    <t>IN-002</t>
  </si>
  <si>
    <t>PO-002</t>
  </si>
  <si>
    <t>IN-003</t>
  </si>
  <si>
    <t>田中</t>
  </si>
  <si>
    <t>PO-003</t>
  </si>
  <si>
    <t>IN-004</t>
  </si>
  <si>
    <t>山本</t>
  </si>
  <si>
    <t>PO-004</t>
  </si>
  <si>
    <t>IN-005</t>
  </si>
  <si>
    <t>製造完了</t>
  </si>
  <si>
    <t>MO-001</t>
  </si>
  <si>
    <t>IN-006</t>
  </si>
  <si>
    <t>MO-002</t>
  </si>
  <si>
    <t>OUT-001</t>
  </si>
  <si>
    <t>出庫</t>
  </si>
  <si>
    <t>組立使用</t>
  </si>
  <si>
    <t>鈴木</t>
  </si>
  <si>
    <t>MO-003</t>
  </si>
  <si>
    <t>IN-007</t>
  </si>
  <si>
    <t>補充</t>
  </si>
  <si>
    <t>PO-005</t>
  </si>
  <si>
    <t>OUT-002</t>
  </si>
  <si>
    <t>MO-004</t>
  </si>
  <si>
    <t>OUT-003</t>
  </si>
  <si>
    <t>出荷梱包</t>
  </si>
  <si>
    <t>SO-001</t>
  </si>
  <si>
    <t>IN-008</t>
  </si>
  <si>
    <t>備品購入</t>
  </si>
  <si>
    <t>PO-006</t>
  </si>
  <si>
    <t>OUT-004</t>
  </si>
  <si>
    <t>MO-005</t>
  </si>
  <si>
    <t>OUT-005</t>
  </si>
  <si>
    <t>ラベル使用</t>
  </si>
  <si>
    <t>SO-002</t>
  </si>
  <si>
    <t>OUT-006</t>
  </si>
  <si>
    <t>出荷</t>
  </si>
  <si>
    <t>SO-003</t>
  </si>
  <si>
    <t>OUT-007</t>
  </si>
  <si>
    <t>保守対応</t>
  </si>
  <si>
    <t>SV-001</t>
  </si>
  <si>
    <t>OUT-008</t>
  </si>
  <si>
    <t>MO-006</t>
  </si>
  <si>
    <t>OUT-009</t>
  </si>
  <si>
    <t>SO-004</t>
  </si>
  <si>
    <t>OUT-010</t>
  </si>
  <si>
    <t>検査使用</t>
  </si>
  <si>
    <t>QC-001</t>
  </si>
  <si>
    <t>OUT-011</t>
  </si>
  <si>
    <t>SO-005</t>
  </si>
  <si>
    <t>OUT-012</t>
  </si>
  <si>
    <t>MO-007</t>
  </si>
  <si>
    <t>OUT-013</t>
  </si>
  <si>
    <t>MO-008</t>
  </si>
  <si>
    <t>OUT-014</t>
  </si>
  <si>
    <t>SO-006</t>
  </si>
  <si>
    <t>OUT-015</t>
  </si>
  <si>
    <t>SO-007</t>
  </si>
  <si>
    <t>欠品、安全在庫割れ、発注点以下の品目を確認します。</t>
  </si>
  <si>
    <t>棚卸記録</t>
  </si>
  <si>
    <t>帳簿在庫と実棚数量の差異、確認者、反映状況を記録します。</t>
  </si>
  <si>
    <t>棚卸日</t>
  </si>
  <si>
    <t>棚卸No</t>
  </si>
  <si>
    <t>帳簿在庫</t>
  </si>
  <si>
    <t>実棚数量</t>
  </si>
  <si>
    <t>差異</t>
  </si>
  <si>
    <t>差異率</t>
  </si>
  <si>
    <t>原因メモ</t>
  </si>
  <si>
    <t>確認者</t>
  </si>
  <si>
    <t>反映状況</t>
  </si>
  <si>
    <t>CHK-001</t>
  </si>
  <si>
    <t>差異なし</t>
  </si>
  <si>
    <t>CHK-002</t>
  </si>
  <si>
    <t>出庫記録漏れ確認中</t>
  </si>
  <si>
    <t>未反映</t>
  </si>
  <si>
    <t>CHK-003</t>
  </si>
  <si>
    <t>反映済</t>
  </si>
  <si>
    <t>月次集計</t>
  </si>
  <si>
    <t>月別の入庫数、出庫数、在庫増減、金額を確認します。</t>
  </si>
  <si>
    <t>月</t>
  </si>
  <si>
    <t>入庫数</t>
  </si>
  <si>
    <t>出庫数</t>
  </si>
  <si>
    <t>入庫金額</t>
  </si>
  <si>
    <t>出庫金額</t>
  </si>
  <si>
    <t>主な確認ポイント</t>
  </si>
  <si>
    <t>マスタ</t>
  </si>
  <si>
    <t>入力候補や運用ルールのたたき台です。自社に合わせて変更してください。</t>
  </si>
  <si>
    <t>入出庫区分</t>
  </si>
  <si>
    <t>棚卸反映状況</t>
  </si>
  <si>
    <t>現在庫が0以下</t>
  </si>
  <si>
    <t>安全在庫を下回る</t>
  </si>
  <si>
    <t>箱</t>
  </si>
  <si>
    <t>棚卸調整</t>
  </si>
  <si>
    <t>返品入庫</t>
  </si>
  <si>
    <t>保留</t>
  </si>
  <si>
    <t>発注点より上、最大在庫以下</t>
  </si>
  <si>
    <t>店舗</t>
  </si>
  <si>
    <t>kg</t>
  </si>
  <si>
    <t>返品出庫</t>
  </si>
  <si>
    <t>最大在庫を超える</t>
  </si>
  <si>
    <t>外部倉庫</t>
  </si>
  <si>
    <t>m</t>
  </si>
  <si>
    <t>廃棄</t>
  </si>
  <si>
    <t>その他</t>
  </si>
  <si>
    <t>本</t>
  </si>
  <si>
    <t>使い方</t>
  </si>
  <si>
    <t>最初に読むシートです。入力順序とシステム化の判断基準をまとめています。</t>
  </si>
  <si>
    <t>手順</t>
  </si>
  <si>
    <t>やること</t>
  </si>
  <si>
    <t>見るシート</t>
  </si>
  <si>
    <t>ポイント</t>
  </si>
  <si>
    <t>Excelで十分な目安</t>
  </si>
  <si>
    <t>システム化のサイン</t>
  </si>
  <si>
    <t>頻度</t>
  </si>
  <si>
    <t>1</t>
  </si>
  <si>
    <t>品目を登録する</t>
  </si>
  <si>
    <t>品目IDを重複させない</t>
  </si>
  <si>
    <t>管理品目が少ない</t>
  </si>
  <si>
    <t>品目・ロット・拠点が増えている</t>
  </si>
  <si>
    <t>初回/随時</t>
  </si>
  <si>
    <t>2</t>
  </si>
  <si>
    <t>入出庫を記録する</t>
  </si>
  <si>
    <t>在庫が動いたら1行追加</t>
  </si>
  <si>
    <t>更新者が1〜2名</t>
  </si>
  <si>
    <t>複数人が同時に更新する</t>
  </si>
  <si>
    <t>都度</t>
  </si>
  <si>
    <t>3</t>
  </si>
  <si>
    <t>発注候補を見る</t>
  </si>
  <si>
    <t>発注点以下を確認</t>
  </si>
  <si>
    <t>週次確認で足りる</t>
  </si>
  <si>
    <t>発注漏れが顧客影響につながる</t>
  </si>
  <si>
    <t>毎日/週次</t>
  </si>
  <si>
    <t>4</t>
  </si>
  <si>
    <t>棚卸差異を記録する</t>
  </si>
  <si>
    <t>実棚と帳簿の差を残す</t>
  </si>
  <si>
    <t>差異原因を追える</t>
  </si>
  <si>
    <t>差異原因が追えない</t>
  </si>
  <si>
    <t>月次/四半期</t>
  </si>
  <si>
    <t>5</t>
  </si>
  <si>
    <t>月次で振り返る</t>
  </si>
  <si>
    <t>入出庫の偏りを見る</t>
  </si>
  <si>
    <t>集計が手間でない</t>
  </si>
  <si>
    <t>毎回CSV貼り付けや転記が必要</t>
  </si>
  <si>
    <t>月次</t>
  </si>
  <si>
    <t>6</t>
  </si>
  <si>
    <t>判断する</t>
  </si>
  <si>
    <t>ダッシュボード</t>
  </si>
  <si>
    <t>欠品・発注候補・過剰在庫を確認</t>
  </si>
  <si>
    <t>Excelだけで共有できる</t>
  </si>
  <si>
    <t>受注・出荷・会計とつなぎたい</t>
  </si>
  <si>
    <t>7</t>
  </si>
  <si>
    <t>ルールを直す</t>
  </si>
  <si>
    <t>選択肢と担当者を整理</t>
  </si>
  <si>
    <t>例外が少ない</t>
  </si>
  <si>
    <t>担当者ごとに処理が違う</t>
  </si>
  <si>
    <t>随時</t>
  </si>
  <si>
    <t>8</t>
  </si>
  <si>
    <t>移行を検討する</t>
  </si>
  <si>
    <t>全体</t>
  </si>
  <si>
    <t>Excelで残す範囲を決める</t>
  </si>
  <si>
    <t>小規模な台帳運用</t>
  </si>
  <si>
    <t>リアルタイム共有や権限管理が必要</t>
  </si>
  <si>
    <t>必要時</t>
  </si>
  <si>
    <t>注意: このテンプレートは小規模な在庫管理を整理するたたき台です。受注、出荷、会計、製造実績と連携する場合は、Excel単体ではなく業務システム化を検討してください。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</si>
</sst>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"/>
    <numFmt numFmtId="165" formatCode="0.0%"/>
    <numFmt numFmtId="166" formatCode="yyyy-mm"/>
  </numFmts>
  <fonts count="9">
    <font>
      <sz val="11.0"/>
      <color rgb="FF000000"/>
      <name val="Carlito"/>
      <scheme val="minor"/>
    </font>
    <font>
      <b/>
      <sz val="16.0"/>
      <color rgb="FF0F766E"/>
      <name val="Yu Gothic"/>
    </font>
    <font/>
    <font>
      <sz val="10.0"/>
      <color rgb="FF475569"/>
      <name val="Yu Gothic"/>
    </font>
    <font>
      <b/>
      <sz val="10.0"/>
      <color rgb="FF475569"/>
      <name val="Yu Gothic"/>
    </font>
    <font>
      <b/>
      <sz val="10.0"/>
      <color rgb="FFFFFFFF"/>
      <name val="Yu Gothic"/>
    </font>
    <font>
      <b/>
      <sz val="14.0"/>
      <color rgb="FF0F172A"/>
      <name val="Yu Gothic"/>
    </font>
    <font>
      <sz val="10.0"/>
      <color rgb="FF0F172A"/>
      <name val="Yu Gothic"/>
    </font>
    <font>
      <b/>
      <sz val="10.0"/>
      <color rgb="FF78350F"/>
      <name val="Yu Gothic"/>
    </font>
  </fonts>
  <fills count="7">
    <fill>
      <patternFill patternType="none"/>
    </fill>
    <fill>
      <patternFill patternType="lightGray"/>
    </fill>
    <fill>
      <patternFill patternType="solid">
        <fgColor rgb="FFF0FDFA"/>
        <bgColor rgb="FFF0FDFA"/>
      </patternFill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FFFFF"/>
        <bgColor rgb="FFFFFFFF"/>
      </patternFill>
    </fill>
    <fill>
      <patternFill patternType="solid">
        <fgColor rgb="FFFEF3C7"/>
        <bgColor rgb="FFFEF3C7"/>
      </patternFill>
    </fill>
  </fills>
  <borders count="9"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0B5F59"/>
      </left>
      <right style="thin">
        <color rgb="FF0B5F59"/>
      </right>
      <top style="thin">
        <color rgb="FF0B5F59"/>
      </top>
      <bottom style="thin">
        <color rgb="FF0B5F59"/>
      </bottom>
    </border>
    <border>
      <left style="thin">
        <color rgb="FFF59E0B"/>
      </left>
      <top style="thin">
        <color rgb="FFF59E0B"/>
      </top>
      <bottom style="thin">
        <color rgb="FFF59E0B"/>
      </bottom>
    </border>
    <border>
      <top style="thin">
        <color rgb="FFF59E0B"/>
      </top>
      <bottom style="thin">
        <color rgb="FFF59E0B"/>
      </bottom>
    </border>
    <border>
      <right style="thin">
        <color rgb="FFF59E0B"/>
      </right>
      <top style="thin">
        <color rgb="FFF59E0B"/>
      </top>
      <bottom style="thin">
        <color rgb="FFF59E0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shrinkToFit="0" wrapText="1"/>
    </xf>
    <xf borderId="4" fillId="2" fontId="4" numFmtId="0" xfId="0" applyBorder="1" applyFont="1"/>
    <xf borderId="4" fillId="2" fontId="4" numFmtId="164" xfId="0" applyBorder="1" applyFont="1" applyNumberFormat="1"/>
    <xf borderId="5" fillId="3" fontId="5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shrinkToFit="0" vertical="center" wrapText="1"/>
    </xf>
    <xf borderId="4" fillId="4" fontId="6" numFmtId="3" xfId="0" applyAlignment="1" applyBorder="1" applyFont="1" applyNumberFormat="1">
      <alignment shrinkToFit="0" vertical="center" wrapText="1"/>
    </xf>
    <xf borderId="4" fillId="5" fontId="7" numFmtId="0" xfId="0" applyAlignment="1" applyBorder="1" applyFill="1" applyFont="1">
      <alignment shrinkToFit="0" vertical="center" wrapText="1"/>
    </xf>
    <xf borderId="4" fillId="5" fontId="7" numFmtId="3" xfId="0" applyAlignment="1" applyBorder="1" applyFont="1" applyNumberFormat="1">
      <alignment shrinkToFit="0" vertical="center" wrapText="1"/>
    </xf>
    <xf borderId="4" fillId="5" fontId="7" numFmtId="164" xfId="0" applyAlignment="1" applyBorder="1" applyFont="1" applyNumberFormat="1">
      <alignment shrinkToFit="0" vertical="center" wrapText="1"/>
    </xf>
    <xf borderId="4" fillId="5" fontId="7" numFmtId="165" xfId="0" applyAlignment="1" applyBorder="1" applyFont="1" applyNumberFormat="1">
      <alignment shrinkToFit="0" vertical="center" wrapText="1"/>
    </xf>
    <xf borderId="4" fillId="5" fontId="7" numFmtId="166" xfId="0" applyAlignment="1" applyBorder="1" applyFont="1" applyNumberFormat="1">
      <alignment shrinkToFit="0" vertical="center" wrapText="1"/>
    </xf>
    <xf borderId="6" fillId="6" fontId="8" numFmtId="0" xfId="0" applyAlignment="1" applyBorder="1" applyFill="1" applyFont="1">
      <alignment shrinkToFit="0" wrapText="1"/>
    </xf>
    <xf borderId="7" fillId="0" fontId="2" numFmtId="0" xfId="0" applyBorder="1" applyFont="1"/>
    <xf borderId="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22.13"/>
    <col customWidth="1" min="3" max="4" width="12.13"/>
    <col customWidth="1" min="5" max="5" width="13.63"/>
    <col customWidth="1" min="6" max="6" width="3.25"/>
    <col customWidth="1" min="7" max="7" width="15.25"/>
    <col customWidth="1" min="8" max="8" width="8.38"/>
    <col customWidth="1" min="9" max="9" width="23.63"/>
    <col customWidth="1" min="10" max="10" width="26.38"/>
    <col customWidth="1" min="11" max="26" width="8.63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4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4">
      <c r="A4" s="5" t="s">
        <v>2</v>
      </c>
      <c r="B4" s="6">
        <v>46132.0</v>
      </c>
    </row>
    <row r="6" ht="24.0" customHeight="1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</row>
    <row r="7">
      <c r="A7" s="8">
        <f>COUNTA('在庫一覧'!A5:A104)</f>
        <v>8</v>
      </c>
      <c r="B7" s="9">
        <f>SUM('在庫一覧'!L5:L104)</f>
        <v>506446</v>
      </c>
      <c r="C7" s="8">
        <f>COUNTIF('在庫一覧'!M5:M104,"欠品")</f>
        <v>0</v>
      </c>
      <c r="D7" s="8">
        <f>COUNTIF('在庫一覧'!M5:M104,"発注候補")+COUNTIF('在庫一覧'!M5:M104,"安全在庫割れ")</f>
        <v>6</v>
      </c>
      <c r="E7" s="8">
        <f>COUNTIF('在庫一覧'!M5:M104,"過剰在庫")</f>
        <v>0</v>
      </c>
      <c r="F7" s="8">
        <f>COUNTIF('棚卸記録'!G5:G104,"&lt;&gt;0")</f>
        <v>98</v>
      </c>
    </row>
    <row r="10" ht="24.0" customHeight="1">
      <c r="A10" s="7" t="s">
        <v>9</v>
      </c>
      <c r="B10" s="7" t="s">
        <v>10</v>
      </c>
      <c r="C10" s="7" t="s">
        <v>11</v>
      </c>
      <c r="D10" s="7" t="s">
        <v>12</v>
      </c>
      <c r="E10" s="7" t="s">
        <v>13</v>
      </c>
      <c r="G10" s="7" t="s">
        <v>14</v>
      </c>
      <c r="H10" s="7" t="s">
        <v>15</v>
      </c>
      <c r="I10" s="7" t="s">
        <v>16</v>
      </c>
      <c r="J10" s="7" t="s">
        <v>17</v>
      </c>
    </row>
    <row r="11">
      <c r="A11" s="10" t="str">
        <f>IF('発注候補'!A5="","",'発注候補'!A5)</f>
        <v>ITM-001</v>
      </c>
      <c r="B11" s="10" t="str">
        <f>IF(A11="","",'発注候補'!B5)</f>
        <v>標準ボルト M6</v>
      </c>
      <c r="C11" s="11">
        <f>IF(A11="","",'発注候補'!C5)</f>
        <v>612</v>
      </c>
      <c r="D11" s="11">
        <f>IF(A11="","",'発注候補'!E5)</f>
        <v>800</v>
      </c>
      <c r="E11" s="11">
        <f>IF(A11="","",'発注候補'!G5)</f>
        <v>1388</v>
      </c>
      <c r="G11" s="10" t="s">
        <v>18</v>
      </c>
      <c r="H11" s="11">
        <f>COUNTIF('在庫一覧'!M5:M104,G11)</f>
        <v>0</v>
      </c>
      <c r="I11" s="10" t="s">
        <v>19</v>
      </c>
      <c r="J11" s="10" t="s">
        <v>20</v>
      </c>
    </row>
    <row r="12">
      <c r="A12" s="10" t="str">
        <f>IF('発注候補'!A6="","",'発注候補'!A6)</f>
        <v>ITM-002</v>
      </c>
      <c r="B12" s="10" t="str">
        <f>IF(A12="","",'発注候補'!B6)</f>
        <v>樹脂ケース A</v>
      </c>
      <c r="C12" s="11">
        <f>IF(A12="","",'発注候補'!C6)</f>
        <v>35</v>
      </c>
      <c r="D12" s="11">
        <f>IF(A12="","",'発注候補'!E6)</f>
        <v>180</v>
      </c>
      <c r="E12" s="11">
        <f>IF(A12="","",'発注候補'!G6)</f>
        <v>565</v>
      </c>
      <c r="G12" s="10" t="s">
        <v>21</v>
      </c>
      <c r="H12" s="11">
        <f>COUNTIF('在庫一覧'!M5:M104,G12)</f>
        <v>3</v>
      </c>
      <c r="I12" s="10" t="s">
        <v>22</v>
      </c>
      <c r="J12" s="10" t="s">
        <v>23</v>
      </c>
    </row>
    <row r="13">
      <c r="A13" s="10" t="str">
        <f>IF('発注候補'!A7="","",'発注候補'!A7)</f>
        <v>ITM-003</v>
      </c>
      <c r="B13" s="10" t="str">
        <f>IF(A13="","",'発注候補'!B7)</f>
        <v>梱包箱 S</v>
      </c>
      <c r="C13" s="11">
        <f>IF(A13="","",'発注候補'!C7)</f>
        <v>390</v>
      </c>
      <c r="D13" s="11">
        <f>IF(A13="","",'発注候補'!E7)</f>
        <v>450</v>
      </c>
      <c r="E13" s="11">
        <f>IF(A13="","",'発注候補'!G7)</f>
        <v>810</v>
      </c>
      <c r="G13" s="10" t="s">
        <v>6</v>
      </c>
      <c r="H13" s="11">
        <f>COUNTIF('在庫一覧'!M5:M104,G13)</f>
        <v>3</v>
      </c>
      <c r="I13" s="10" t="s">
        <v>24</v>
      </c>
      <c r="J13" s="10" t="s">
        <v>25</v>
      </c>
    </row>
    <row r="14">
      <c r="A14" s="10" t="str">
        <f>IF('発注候補'!A8="","",'発注候補'!A8)</f>
        <v>ITM-004</v>
      </c>
      <c r="B14" s="10" t="str">
        <f>IF(A14="","",'発注候補'!B8)</f>
        <v>ラベルシール</v>
      </c>
      <c r="C14" s="11">
        <f>IF(A14="","",'発注候補'!C8)</f>
        <v>1200</v>
      </c>
      <c r="D14" s="11">
        <f>IF(A14="","",'発注候補'!E8)</f>
        <v>1500</v>
      </c>
      <c r="E14" s="11">
        <f>IF(A14="","",'発注候補'!G8)</f>
        <v>2800</v>
      </c>
      <c r="G14" s="10" t="s">
        <v>26</v>
      </c>
      <c r="H14" s="11">
        <f>COUNTIF('在庫一覧'!M5:M104,G14)</f>
        <v>2</v>
      </c>
      <c r="I14" s="10" t="s">
        <v>27</v>
      </c>
      <c r="J14" s="10" t="s">
        <v>28</v>
      </c>
    </row>
    <row r="15">
      <c r="A15" s="10" t="str">
        <f>IF('発注候補'!A9="","",'発注候補'!A9)</f>
        <v/>
      </c>
      <c r="B15" s="10" t="str">
        <f>IF(A15="","",'発注候補'!B9)</f>
        <v/>
      </c>
      <c r="C15" s="11" t="str">
        <f>IF(A15="","",'発注候補'!C9)</f>
        <v/>
      </c>
      <c r="D15" s="11" t="str">
        <f>IF(A15="","",'発注候補'!E9)</f>
        <v/>
      </c>
      <c r="E15" s="11" t="str">
        <f>IF(A15="","",'発注候補'!G9)</f>
        <v/>
      </c>
      <c r="G15" s="10" t="s">
        <v>7</v>
      </c>
      <c r="H15" s="11">
        <f>COUNTIF('在庫一覧'!M5:M104,G15)</f>
        <v>0</v>
      </c>
      <c r="I15" s="10" t="s">
        <v>29</v>
      </c>
      <c r="J15" s="10" t="s">
        <v>30</v>
      </c>
    </row>
    <row r="16">
      <c r="A16" s="10" t="str">
        <f>IF('発注候補'!A10="","",'発注候補'!A10)</f>
        <v>ITM-006</v>
      </c>
      <c r="B16" s="10" t="str">
        <f>IF(A16="","",'発注候補'!B10)</f>
        <v>完成品 Beta</v>
      </c>
      <c r="C16" s="11">
        <f>IF(A16="","",'発注候補'!C10)</f>
        <v>5</v>
      </c>
      <c r="D16" s="11">
        <f>IF(A16="","",'発注候補'!E10)</f>
        <v>18</v>
      </c>
      <c r="E16" s="11">
        <f>IF(A16="","",'発注候補'!G10)</f>
        <v>45</v>
      </c>
    </row>
    <row r="17">
      <c r="A17" s="10" t="str">
        <f>IF('発注候補'!A11="","",'発注候補'!A11)</f>
        <v>ITM-007</v>
      </c>
      <c r="B17" s="10" t="str">
        <f>IF(A17="","",'発注候補'!B11)</f>
        <v>補修部品 C</v>
      </c>
      <c r="C17" s="11">
        <f>IF(A17="","",'発注候補'!C11)</f>
        <v>11</v>
      </c>
      <c r="D17" s="11">
        <f>IF(A17="","",'発注候補'!E11)</f>
        <v>20</v>
      </c>
      <c r="E17" s="11">
        <f>IF(A17="","",'発注候補'!G11)</f>
        <v>49</v>
      </c>
    </row>
    <row r="18">
      <c r="A18" s="10" t="str">
        <f>IF('発注候補'!A12="","",'発注候補'!A12)</f>
        <v/>
      </c>
      <c r="B18" s="10" t="str">
        <f>IF(A18="","",'発注候補'!B12)</f>
        <v/>
      </c>
      <c r="C18" s="11" t="str">
        <f>IF(A18="","",'発注候補'!C12)</f>
        <v/>
      </c>
      <c r="D18" s="11" t="str">
        <f>IF(A18="","",'発注候補'!E12)</f>
        <v/>
      </c>
      <c r="E18" s="11" t="str">
        <f>IF(A18="","",'発注候補'!G12)</f>
        <v/>
      </c>
    </row>
    <row r="19">
      <c r="A19" s="10" t="str">
        <f>IF('発注候補'!A13="","",'発注候補'!A13)</f>
        <v/>
      </c>
      <c r="B19" s="10" t="str">
        <f>IF(A19="","",'発注候補'!B13)</f>
        <v/>
      </c>
      <c r="C19" s="11" t="str">
        <f>IF(A19="","",'発注候補'!C13)</f>
        <v/>
      </c>
      <c r="D19" s="11" t="str">
        <f>IF(A19="","",'発注候補'!E13)</f>
        <v/>
      </c>
      <c r="E19" s="11" t="str">
        <f>IF(A19="","",'発注候補'!G13)</f>
        <v/>
      </c>
    </row>
    <row r="20">
      <c r="A20" s="10" t="str">
        <f>IF('発注候補'!A14="","",'発注候補'!A14)</f>
        <v/>
      </c>
      <c r="B20" s="10" t="str">
        <f>IF(A20="","",'発注候補'!B14)</f>
        <v/>
      </c>
      <c r="C20" s="11" t="str">
        <f>IF(A20="","",'発注候補'!C14)</f>
        <v/>
      </c>
      <c r="D20" s="11" t="str">
        <f>IF(A20="","",'発注候補'!E14)</f>
        <v/>
      </c>
      <c r="E20" s="11" t="str">
        <f>IF(A20="","",'発注候補'!G14)</f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2:J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22.13"/>
    <col customWidth="1" min="3" max="3" width="12.38"/>
    <col customWidth="1" min="4" max="4" width="14.13"/>
    <col customWidth="1" min="5" max="5" width="8.13"/>
    <col customWidth="1" min="6" max="6" width="11.0"/>
    <col customWidth="1" min="7" max="9" width="11.25"/>
    <col customWidth="1" min="10" max="10" width="13.63"/>
    <col customWidth="1" min="11" max="11" width="11.25"/>
    <col customWidth="1" min="12" max="12" width="13.0"/>
    <col customWidth="1" min="13" max="13" width="15.25"/>
    <col customWidth="1" min="14" max="14" width="13.63"/>
    <col customWidth="1" min="15" max="15" width="15.25"/>
    <col customWidth="1" min="16" max="16" width="30.75"/>
    <col customWidth="1" min="17" max="26" width="8.63"/>
  </cols>
  <sheetData>
    <row r="1" ht="21.0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24.0" customHeight="1">
      <c r="A2" s="4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4" ht="24.0" customHeight="1">
      <c r="A4" s="7" t="s">
        <v>33</v>
      </c>
      <c r="B4" s="7" t="s">
        <v>10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12</v>
      </c>
      <c r="I4" s="7" t="s">
        <v>39</v>
      </c>
      <c r="J4" s="7" t="s">
        <v>40</v>
      </c>
      <c r="K4" s="7" t="s">
        <v>11</v>
      </c>
      <c r="L4" s="7" t="s">
        <v>4</v>
      </c>
      <c r="M4" s="7" t="s">
        <v>41</v>
      </c>
      <c r="N4" s="7" t="s">
        <v>13</v>
      </c>
      <c r="O4" s="7" t="s">
        <v>42</v>
      </c>
      <c r="P4" s="7" t="s">
        <v>43</v>
      </c>
    </row>
    <row r="5">
      <c r="A5" s="10" t="s">
        <v>44</v>
      </c>
      <c r="B5" s="10" t="s">
        <v>45</v>
      </c>
      <c r="C5" s="10" t="s">
        <v>46</v>
      </c>
      <c r="D5" s="10" t="s">
        <v>47</v>
      </c>
      <c r="E5" s="10" t="s">
        <v>48</v>
      </c>
      <c r="F5" s="11">
        <v>18.0</v>
      </c>
      <c r="G5" s="11">
        <v>500.0</v>
      </c>
      <c r="H5" s="11">
        <v>800.0</v>
      </c>
      <c r="I5" s="11">
        <v>2000.0</v>
      </c>
      <c r="J5" s="11">
        <v>7.0</v>
      </c>
      <c r="K5" s="11">
        <f>IF(A5="","",SUMIF('入出庫台帳'!$C:$C,A5,'入出庫台帳'!$G:$G))</f>
        <v>612</v>
      </c>
      <c r="L5" s="11">
        <f t="shared" ref="L5:L104" si="1">IF(K5="","",K5*F5)</f>
        <v>11016</v>
      </c>
      <c r="M5" s="11" t="str">
        <f t="shared" ref="M5:M104" si="2">IF(A5="","",IF(K5&lt;=0,"欠品",IF(K5&lt;G5,"安全在庫割れ",IF(K5&lt;=H5,"発注候補",IF(K5&gt;I5,"過剰在庫","適正在庫")))))</f>
        <v>発注候補</v>
      </c>
      <c r="N5" s="11">
        <f t="shared" ref="N5:N104" si="3">IF(A5="","",MAX(0,I5-K5))</f>
        <v>1388</v>
      </c>
      <c r="O5" s="12">
        <f>IF(A5="","",IFERROR(MAXIFS('入出庫台帳'!$A:$A,'入出庫台帳'!$C:$C,A5),""))</f>
        <v>46130</v>
      </c>
      <c r="P5" s="10" t="s">
        <v>49</v>
      </c>
    </row>
    <row r="6">
      <c r="A6" s="10" t="s">
        <v>50</v>
      </c>
      <c r="B6" s="10" t="s">
        <v>51</v>
      </c>
      <c r="C6" s="10" t="s">
        <v>52</v>
      </c>
      <c r="D6" s="10" t="s">
        <v>47</v>
      </c>
      <c r="E6" s="10" t="s">
        <v>48</v>
      </c>
      <c r="F6" s="11">
        <v>240.0</v>
      </c>
      <c r="G6" s="11">
        <v>120.0</v>
      </c>
      <c r="H6" s="11">
        <v>180.0</v>
      </c>
      <c r="I6" s="11">
        <v>600.0</v>
      </c>
      <c r="J6" s="11">
        <v>10.0</v>
      </c>
      <c r="K6" s="11">
        <f>IF(A6="","",SUMIF('入出庫台帳'!$C:$C,A6,'入出庫台帳'!$G:$G))</f>
        <v>35</v>
      </c>
      <c r="L6" s="11">
        <f t="shared" si="1"/>
        <v>8400</v>
      </c>
      <c r="M6" s="11" t="str">
        <f t="shared" si="2"/>
        <v>安全在庫割れ</v>
      </c>
      <c r="N6" s="11">
        <f t="shared" si="3"/>
        <v>565</v>
      </c>
      <c r="O6" s="12">
        <f>IF(A6="","",IFERROR(MAXIFS('入出庫台帳'!$A:$A,'入出庫台帳'!$C:$C,A6),""))</f>
        <v>46131</v>
      </c>
      <c r="P6" s="10" t="s">
        <v>53</v>
      </c>
    </row>
    <row r="7">
      <c r="A7" s="10" t="s">
        <v>54</v>
      </c>
      <c r="B7" s="10" t="s">
        <v>55</v>
      </c>
      <c r="C7" s="10" t="s">
        <v>56</v>
      </c>
      <c r="D7" s="10" t="s">
        <v>57</v>
      </c>
      <c r="E7" s="10" t="s">
        <v>58</v>
      </c>
      <c r="F7" s="11">
        <v>62.0</v>
      </c>
      <c r="G7" s="11">
        <v>300.0</v>
      </c>
      <c r="H7" s="11">
        <v>450.0</v>
      </c>
      <c r="I7" s="11">
        <v>1200.0</v>
      </c>
      <c r="J7" s="11">
        <v>5.0</v>
      </c>
      <c r="K7" s="11">
        <f>IF(A7="","",SUMIF('入出庫台帳'!$C:$C,A7,'入出庫台帳'!$G:$G))</f>
        <v>390</v>
      </c>
      <c r="L7" s="11">
        <f t="shared" si="1"/>
        <v>24180</v>
      </c>
      <c r="M7" s="11" t="str">
        <f t="shared" si="2"/>
        <v>発注候補</v>
      </c>
      <c r="N7" s="11">
        <f t="shared" si="3"/>
        <v>810</v>
      </c>
      <c r="O7" s="12">
        <f>IF(A7="","",IFERROR(MAXIFS('入出庫台帳'!$A:$A,'入出庫台帳'!$C:$C,A7),""))</f>
        <v>46073</v>
      </c>
      <c r="P7" s="10" t="s">
        <v>59</v>
      </c>
    </row>
    <row r="8">
      <c r="A8" s="10" t="s">
        <v>60</v>
      </c>
      <c r="B8" s="10" t="s">
        <v>61</v>
      </c>
      <c r="C8" s="10" t="s">
        <v>56</v>
      </c>
      <c r="D8" s="10" t="s">
        <v>57</v>
      </c>
      <c r="E8" s="10" t="s">
        <v>58</v>
      </c>
      <c r="F8" s="11">
        <v>8.0</v>
      </c>
      <c r="G8" s="11">
        <v>1000.0</v>
      </c>
      <c r="H8" s="11">
        <v>1500.0</v>
      </c>
      <c r="I8" s="11">
        <v>4000.0</v>
      </c>
      <c r="J8" s="11">
        <v>3.0</v>
      </c>
      <c r="K8" s="11">
        <f>IF(A8="","",SUMIF('入出庫台帳'!$C:$C,A8,'入出庫台帳'!$G:$G))</f>
        <v>1200</v>
      </c>
      <c r="L8" s="11">
        <f t="shared" si="1"/>
        <v>9600</v>
      </c>
      <c r="M8" s="11" t="str">
        <f t="shared" si="2"/>
        <v>発注候補</v>
      </c>
      <c r="N8" s="11">
        <f t="shared" si="3"/>
        <v>2800</v>
      </c>
      <c r="O8" s="12">
        <f>IF(A8="","",IFERROR(MAXIFS('入出庫台帳'!$A:$A,'入出庫台帳'!$C:$C,A8),""))</f>
        <v>46122</v>
      </c>
      <c r="P8" s="10" t="s">
        <v>62</v>
      </c>
    </row>
    <row r="9">
      <c r="A9" s="10" t="s">
        <v>63</v>
      </c>
      <c r="B9" s="10" t="s">
        <v>64</v>
      </c>
      <c r="C9" s="10" t="s">
        <v>65</v>
      </c>
      <c r="D9" s="10" t="s">
        <v>66</v>
      </c>
      <c r="E9" s="10" t="s">
        <v>67</v>
      </c>
      <c r="F9" s="11">
        <v>9800.0</v>
      </c>
      <c r="G9" s="11">
        <v>20.0</v>
      </c>
      <c r="H9" s="11">
        <v>30.0</v>
      </c>
      <c r="I9" s="11">
        <v>80.0</v>
      </c>
      <c r="J9" s="11">
        <v>14.0</v>
      </c>
      <c r="K9" s="11">
        <f>IF(A9="","",SUMIF('入出庫台帳'!$C:$C,A9,'入出庫台帳'!$G:$G))</f>
        <v>36</v>
      </c>
      <c r="L9" s="11">
        <f t="shared" si="1"/>
        <v>352800</v>
      </c>
      <c r="M9" s="11" t="str">
        <f t="shared" si="2"/>
        <v>適正在庫</v>
      </c>
      <c r="N9" s="11">
        <f t="shared" si="3"/>
        <v>44</v>
      </c>
      <c r="O9" s="12">
        <f>IF(A9="","",IFERROR(MAXIFS('入出庫台帳'!$A:$A,'入出庫台帳'!$C:$C,A9),""))</f>
        <v>46132</v>
      </c>
      <c r="P9" s="10" t="s">
        <v>68</v>
      </c>
    </row>
    <row r="10">
      <c r="A10" s="10" t="s">
        <v>69</v>
      </c>
      <c r="B10" s="10" t="s">
        <v>70</v>
      </c>
      <c r="C10" s="10" t="s">
        <v>65</v>
      </c>
      <c r="D10" s="10" t="s">
        <v>66</v>
      </c>
      <c r="E10" s="10" t="s">
        <v>67</v>
      </c>
      <c r="F10" s="11">
        <v>12800.0</v>
      </c>
      <c r="G10" s="11">
        <v>10.0</v>
      </c>
      <c r="H10" s="11">
        <v>18.0</v>
      </c>
      <c r="I10" s="11">
        <v>50.0</v>
      </c>
      <c r="J10" s="11">
        <v>18.0</v>
      </c>
      <c r="K10" s="11">
        <f>IF(A10="","",SUMIF('入出庫台帳'!$C:$C,A10,'入出庫台帳'!$G:$G))</f>
        <v>5</v>
      </c>
      <c r="L10" s="11">
        <f t="shared" si="1"/>
        <v>64000</v>
      </c>
      <c r="M10" s="11" t="str">
        <f t="shared" si="2"/>
        <v>安全在庫割れ</v>
      </c>
      <c r="N10" s="11">
        <f t="shared" si="3"/>
        <v>45</v>
      </c>
      <c r="O10" s="12">
        <f>IF(A10="","",IFERROR(MAXIFS('入出庫台帳'!$A:$A,'入出庫台帳'!$C:$C,A10),""))</f>
        <v>46132</v>
      </c>
      <c r="P10" s="10" t="s">
        <v>71</v>
      </c>
    </row>
    <row r="11">
      <c r="A11" s="10" t="s">
        <v>72</v>
      </c>
      <c r="B11" s="10" t="s">
        <v>73</v>
      </c>
      <c r="C11" s="10" t="s">
        <v>74</v>
      </c>
      <c r="D11" s="10" t="s">
        <v>47</v>
      </c>
      <c r="E11" s="10" t="s">
        <v>48</v>
      </c>
      <c r="F11" s="11">
        <v>1350.0</v>
      </c>
      <c r="G11" s="11">
        <v>12.0</v>
      </c>
      <c r="H11" s="11">
        <v>20.0</v>
      </c>
      <c r="I11" s="11">
        <v>60.0</v>
      </c>
      <c r="J11" s="11">
        <v>21.0</v>
      </c>
      <c r="K11" s="11">
        <f>IF(A11="","",SUMIF('入出庫台帳'!$C:$C,A11,'入出庫台帳'!$G:$G))</f>
        <v>11</v>
      </c>
      <c r="L11" s="11">
        <f t="shared" si="1"/>
        <v>14850</v>
      </c>
      <c r="M11" s="11" t="str">
        <f t="shared" si="2"/>
        <v>安全在庫割れ</v>
      </c>
      <c r="N11" s="11">
        <f t="shared" si="3"/>
        <v>49</v>
      </c>
      <c r="O11" s="12">
        <f>IF(A11="","",IFERROR(MAXIFS('入出庫台帳'!$A:$A,'入出庫台帳'!$C:$C,A11),""))</f>
        <v>46097</v>
      </c>
      <c r="P11" s="10" t="s">
        <v>75</v>
      </c>
    </row>
    <row r="12">
      <c r="A12" s="10" t="s">
        <v>76</v>
      </c>
      <c r="B12" s="10" t="s">
        <v>77</v>
      </c>
      <c r="C12" s="10" t="s">
        <v>78</v>
      </c>
      <c r="D12" s="10" t="s">
        <v>79</v>
      </c>
      <c r="E12" s="10" t="s">
        <v>48</v>
      </c>
      <c r="F12" s="11">
        <v>5400.0</v>
      </c>
      <c r="G12" s="11">
        <v>2.0</v>
      </c>
      <c r="H12" s="11">
        <v>3.0</v>
      </c>
      <c r="I12" s="11">
        <v>8.0</v>
      </c>
      <c r="J12" s="11">
        <v>30.0</v>
      </c>
      <c r="K12" s="11">
        <f>IF(A12="","",SUMIF('入出庫台帳'!$C:$C,A12,'入出庫台帳'!$G:$G))</f>
        <v>4</v>
      </c>
      <c r="L12" s="11">
        <f t="shared" si="1"/>
        <v>21600</v>
      </c>
      <c r="M12" s="11" t="str">
        <f t="shared" si="2"/>
        <v>適正在庫</v>
      </c>
      <c r="N12" s="11">
        <f t="shared" si="3"/>
        <v>4</v>
      </c>
      <c r="O12" s="12">
        <f>IF(A12="","",IFERROR(MAXIFS('入出庫台帳'!$A:$A,'入出庫台帳'!$C:$C,A12),""))</f>
        <v>46116</v>
      </c>
      <c r="P12" s="10" t="s">
        <v>80</v>
      </c>
    </row>
    <row r="13">
      <c r="A13" s="10"/>
      <c r="B13" s="10"/>
      <c r="C13" s="10"/>
      <c r="D13" s="10"/>
      <c r="E13" s="10"/>
      <c r="F13" s="11"/>
      <c r="G13" s="11"/>
      <c r="H13" s="11"/>
      <c r="I13" s="11"/>
      <c r="J13" s="11"/>
      <c r="K13" s="11" t="str">
        <f>IF(A13="","",SUMIF('入出庫台帳'!$C:$C,A13,'入出庫台帳'!$G:$G))</f>
        <v/>
      </c>
      <c r="L13" s="11" t="str">
        <f t="shared" si="1"/>
        <v/>
      </c>
      <c r="M13" s="11" t="str">
        <f t="shared" si="2"/>
        <v/>
      </c>
      <c r="N13" s="11" t="str">
        <f t="shared" si="3"/>
        <v/>
      </c>
      <c r="O13" s="12" t="str">
        <f>IF(A13="","",IFERROR(MAXIFS('入出庫台帳'!$A:$A,'入出庫台帳'!$C:$C,A13),""))</f>
        <v/>
      </c>
      <c r="P13" s="10"/>
    </row>
    <row r="14">
      <c r="A14" s="10"/>
      <c r="B14" s="10"/>
      <c r="C14" s="10"/>
      <c r="D14" s="10"/>
      <c r="E14" s="10"/>
      <c r="F14" s="11"/>
      <c r="G14" s="11"/>
      <c r="H14" s="11"/>
      <c r="I14" s="11"/>
      <c r="J14" s="11"/>
      <c r="K14" s="11" t="str">
        <f>IF(A14="","",SUMIF('入出庫台帳'!$C:$C,A14,'入出庫台帳'!$G:$G))</f>
        <v/>
      </c>
      <c r="L14" s="11" t="str">
        <f t="shared" si="1"/>
        <v/>
      </c>
      <c r="M14" s="11" t="str">
        <f t="shared" si="2"/>
        <v/>
      </c>
      <c r="N14" s="11" t="str">
        <f t="shared" si="3"/>
        <v/>
      </c>
      <c r="O14" s="12" t="str">
        <f>IF(A14="","",IFERROR(MAXIFS('入出庫台帳'!$A:$A,'入出庫台帳'!$C:$C,A14),""))</f>
        <v/>
      </c>
      <c r="P14" s="10"/>
    </row>
    <row r="15">
      <c r="A15" s="10"/>
      <c r="B15" s="10"/>
      <c r="C15" s="10"/>
      <c r="D15" s="10"/>
      <c r="E15" s="10"/>
      <c r="F15" s="11"/>
      <c r="G15" s="11"/>
      <c r="H15" s="11"/>
      <c r="I15" s="11"/>
      <c r="J15" s="11"/>
      <c r="K15" s="11" t="str">
        <f>IF(A15="","",SUMIF('入出庫台帳'!$C:$C,A15,'入出庫台帳'!$G:$G))</f>
        <v/>
      </c>
      <c r="L15" s="11" t="str">
        <f t="shared" si="1"/>
        <v/>
      </c>
      <c r="M15" s="11" t="str">
        <f t="shared" si="2"/>
        <v/>
      </c>
      <c r="N15" s="11" t="str">
        <f t="shared" si="3"/>
        <v/>
      </c>
      <c r="O15" s="12" t="str">
        <f>IF(A15="","",IFERROR(MAXIFS('入出庫台帳'!$A:$A,'入出庫台帳'!$C:$C,A15),""))</f>
        <v/>
      </c>
      <c r="P15" s="10"/>
    </row>
    <row r="16">
      <c r="A16" s="10"/>
      <c r="B16" s="10"/>
      <c r="C16" s="10"/>
      <c r="D16" s="10"/>
      <c r="E16" s="10"/>
      <c r="F16" s="11"/>
      <c r="G16" s="11"/>
      <c r="H16" s="11"/>
      <c r="I16" s="11"/>
      <c r="J16" s="11"/>
      <c r="K16" s="11" t="str">
        <f>IF(A16="","",SUMIF('入出庫台帳'!$C:$C,A16,'入出庫台帳'!$G:$G))</f>
        <v/>
      </c>
      <c r="L16" s="11" t="str">
        <f t="shared" si="1"/>
        <v/>
      </c>
      <c r="M16" s="11" t="str">
        <f t="shared" si="2"/>
        <v/>
      </c>
      <c r="N16" s="11" t="str">
        <f t="shared" si="3"/>
        <v/>
      </c>
      <c r="O16" s="12" t="str">
        <f>IF(A16="","",IFERROR(MAXIFS('入出庫台帳'!$A:$A,'入出庫台帳'!$C:$C,A16),""))</f>
        <v/>
      </c>
      <c r="P16" s="10"/>
    </row>
    <row r="17">
      <c r="A17" s="10"/>
      <c r="B17" s="10"/>
      <c r="C17" s="10"/>
      <c r="D17" s="10"/>
      <c r="E17" s="10"/>
      <c r="F17" s="11"/>
      <c r="G17" s="11"/>
      <c r="H17" s="11"/>
      <c r="I17" s="11"/>
      <c r="J17" s="11"/>
      <c r="K17" s="11" t="str">
        <f>IF(A17="","",SUMIF('入出庫台帳'!$C:$C,A17,'入出庫台帳'!$G:$G))</f>
        <v/>
      </c>
      <c r="L17" s="11" t="str">
        <f t="shared" si="1"/>
        <v/>
      </c>
      <c r="M17" s="11" t="str">
        <f t="shared" si="2"/>
        <v/>
      </c>
      <c r="N17" s="11" t="str">
        <f t="shared" si="3"/>
        <v/>
      </c>
      <c r="O17" s="12" t="str">
        <f>IF(A17="","",IFERROR(MAXIFS('入出庫台帳'!$A:$A,'入出庫台帳'!$C:$C,A17),""))</f>
        <v/>
      </c>
      <c r="P17" s="10"/>
    </row>
    <row r="18">
      <c r="A18" s="10"/>
      <c r="B18" s="10"/>
      <c r="C18" s="10"/>
      <c r="D18" s="10"/>
      <c r="E18" s="10"/>
      <c r="F18" s="11"/>
      <c r="G18" s="11"/>
      <c r="H18" s="11"/>
      <c r="I18" s="11"/>
      <c r="J18" s="11"/>
      <c r="K18" s="11" t="str">
        <f>IF(A18="","",SUMIF('入出庫台帳'!$C:$C,A18,'入出庫台帳'!$G:$G))</f>
        <v/>
      </c>
      <c r="L18" s="11" t="str">
        <f t="shared" si="1"/>
        <v/>
      </c>
      <c r="M18" s="11" t="str">
        <f t="shared" si="2"/>
        <v/>
      </c>
      <c r="N18" s="11" t="str">
        <f t="shared" si="3"/>
        <v/>
      </c>
      <c r="O18" s="12" t="str">
        <f>IF(A18="","",IFERROR(MAXIFS('入出庫台帳'!$A:$A,'入出庫台帳'!$C:$C,A18),""))</f>
        <v/>
      </c>
      <c r="P18" s="10"/>
    </row>
    <row r="19">
      <c r="A19" s="10"/>
      <c r="B19" s="10"/>
      <c r="C19" s="10"/>
      <c r="D19" s="10"/>
      <c r="E19" s="10"/>
      <c r="F19" s="11"/>
      <c r="G19" s="11"/>
      <c r="H19" s="11"/>
      <c r="I19" s="11"/>
      <c r="J19" s="11"/>
      <c r="K19" s="11" t="str">
        <f>IF(A19="","",SUMIF('入出庫台帳'!$C:$C,A19,'入出庫台帳'!$G:$G))</f>
        <v/>
      </c>
      <c r="L19" s="11" t="str">
        <f t="shared" si="1"/>
        <v/>
      </c>
      <c r="M19" s="11" t="str">
        <f t="shared" si="2"/>
        <v/>
      </c>
      <c r="N19" s="11" t="str">
        <f t="shared" si="3"/>
        <v/>
      </c>
      <c r="O19" s="12" t="str">
        <f>IF(A19="","",IFERROR(MAXIFS('入出庫台帳'!$A:$A,'入出庫台帳'!$C:$C,A19),""))</f>
        <v/>
      </c>
      <c r="P19" s="10"/>
    </row>
    <row r="20">
      <c r="A20" s="10"/>
      <c r="B20" s="10"/>
      <c r="C20" s="10"/>
      <c r="D20" s="10"/>
      <c r="E20" s="10"/>
      <c r="F20" s="11"/>
      <c r="G20" s="11"/>
      <c r="H20" s="11"/>
      <c r="I20" s="11"/>
      <c r="J20" s="11"/>
      <c r="K20" s="11" t="str">
        <f>IF(A20="","",SUMIF('入出庫台帳'!$C:$C,A20,'入出庫台帳'!$G:$G))</f>
        <v/>
      </c>
      <c r="L20" s="11" t="str">
        <f t="shared" si="1"/>
        <v/>
      </c>
      <c r="M20" s="11" t="str">
        <f t="shared" si="2"/>
        <v/>
      </c>
      <c r="N20" s="11" t="str">
        <f t="shared" si="3"/>
        <v/>
      </c>
      <c r="O20" s="12" t="str">
        <f>IF(A20="","",IFERROR(MAXIFS('入出庫台帳'!$A:$A,'入出庫台帳'!$C:$C,A20),""))</f>
        <v/>
      </c>
      <c r="P20" s="10"/>
    </row>
    <row r="21" ht="15.75" customHeight="1">
      <c r="A21" s="10"/>
      <c r="B21" s="10"/>
      <c r="C21" s="10"/>
      <c r="D21" s="10"/>
      <c r="E21" s="10"/>
      <c r="F21" s="11"/>
      <c r="G21" s="11"/>
      <c r="H21" s="11"/>
      <c r="I21" s="11"/>
      <c r="J21" s="11"/>
      <c r="K21" s="11" t="str">
        <f>IF(A21="","",SUMIF('入出庫台帳'!$C:$C,A21,'入出庫台帳'!$G:$G))</f>
        <v/>
      </c>
      <c r="L21" s="11" t="str">
        <f t="shared" si="1"/>
        <v/>
      </c>
      <c r="M21" s="11" t="str">
        <f t="shared" si="2"/>
        <v/>
      </c>
      <c r="N21" s="11" t="str">
        <f t="shared" si="3"/>
        <v/>
      </c>
      <c r="O21" s="12" t="str">
        <f>IF(A21="","",IFERROR(MAXIFS('入出庫台帳'!$A:$A,'入出庫台帳'!$C:$C,A21),""))</f>
        <v/>
      </c>
      <c r="P21" s="10"/>
    </row>
    <row r="22" ht="15.75" customHeight="1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 t="str">
        <f>IF(A22="","",SUMIF('入出庫台帳'!$C:$C,A22,'入出庫台帳'!$G:$G))</f>
        <v/>
      </c>
      <c r="L22" s="11" t="str">
        <f t="shared" si="1"/>
        <v/>
      </c>
      <c r="M22" s="11" t="str">
        <f t="shared" si="2"/>
        <v/>
      </c>
      <c r="N22" s="11" t="str">
        <f t="shared" si="3"/>
        <v/>
      </c>
      <c r="O22" s="12" t="str">
        <f>IF(A22="","",IFERROR(MAXIFS('入出庫台帳'!$A:$A,'入出庫台帳'!$C:$C,A22),""))</f>
        <v/>
      </c>
      <c r="P22" s="10"/>
    </row>
    <row r="23" ht="15.75" customHeight="1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 t="str">
        <f>IF(A23="","",SUMIF('入出庫台帳'!$C:$C,A23,'入出庫台帳'!$G:$G))</f>
        <v/>
      </c>
      <c r="L23" s="11" t="str">
        <f t="shared" si="1"/>
        <v/>
      </c>
      <c r="M23" s="11" t="str">
        <f t="shared" si="2"/>
        <v/>
      </c>
      <c r="N23" s="11" t="str">
        <f t="shared" si="3"/>
        <v/>
      </c>
      <c r="O23" s="12" t="str">
        <f>IF(A23="","",IFERROR(MAXIFS('入出庫台帳'!$A:$A,'入出庫台帳'!$C:$C,A23),""))</f>
        <v/>
      </c>
      <c r="P23" s="10"/>
    </row>
    <row r="24" ht="15.75" customHeight="1">
      <c r="A24" s="10"/>
      <c r="B24" s="10"/>
      <c r="C24" s="10"/>
      <c r="D24" s="10"/>
      <c r="E24" s="10"/>
      <c r="F24" s="11"/>
      <c r="G24" s="11"/>
      <c r="H24" s="11"/>
      <c r="I24" s="11"/>
      <c r="J24" s="11"/>
      <c r="K24" s="11" t="str">
        <f>IF(A24="","",SUMIF('入出庫台帳'!$C:$C,A24,'入出庫台帳'!$G:$G))</f>
        <v/>
      </c>
      <c r="L24" s="11" t="str">
        <f t="shared" si="1"/>
        <v/>
      </c>
      <c r="M24" s="11" t="str">
        <f t="shared" si="2"/>
        <v/>
      </c>
      <c r="N24" s="11" t="str">
        <f t="shared" si="3"/>
        <v/>
      </c>
      <c r="O24" s="12" t="str">
        <f>IF(A24="","",IFERROR(MAXIFS('入出庫台帳'!$A:$A,'入出庫台帳'!$C:$C,A24),""))</f>
        <v/>
      </c>
      <c r="P24" s="10"/>
    </row>
    <row r="25" ht="15.75" customHeight="1">
      <c r="A25" s="10"/>
      <c r="B25" s="10"/>
      <c r="C25" s="10"/>
      <c r="D25" s="10"/>
      <c r="E25" s="10"/>
      <c r="F25" s="11"/>
      <c r="G25" s="11"/>
      <c r="H25" s="11"/>
      <c r="I25" s="11"/>
      <c r="J25" s="11"/>
      <c r="K25" s="11" t="str">
        <f>IF(A25="","",SUMIF('入出庫台帳'!$C:$C,A25,'入出庫台帳'!$G:$G))</f>
        <v/>
      </c>
      <c r="L25" s="11" t="str">
        <f t="shared" si="1"/>
        <v/>
      </c>
      <c r="M25" s="11" t="str">
        <f t="shared" si="2"/>
        <v/>
      </c>
      <c r="N25" s="11" t="str">
        <f t="shared" si="3"/>
        <v/>
      </c>
      <c r="O25" s="12" t="str">
        <f>IF(A25="","",IFERROR(MAXIFS('入出庫台帳'!$A:$A,'入出庫台帳'!$C:$C,A25),""))</f>
        <v/>
      </c>
      <c r="P25" s="10"/>
    </row>
    <row r="26" ht="15.75" customHeight="1">
      <c r="A26" s="10"/>
      <c r="B26" s="10"/>
      <c r="C26" s="10"/>
      <c r="D26" s="10"/>
      <c r="E26" s="10"/>
      <c r="F26" s="11"/>
      <c r="G26" s="11"/>
      <c r="H26" s="11"/>
      <c r="I26" s="11"/>
      <c r="J26" s="11"/>
      <c r="K26" s="11" t="str">
        <f>IF(A26="","",SUMIF('入出庫台帳'!$C:$C,A26,'入出庫台帳'!$G:$G))</f>
        <v/>
      </c>
      <c r="L26" s="11" t="str">
        <f t="shared" si="1"/>
        <v/>
      </c>
      <c r="M26" s="11" t="str">
        <f t="shared" si="2"/>
        <v/>
      </c>
      <c r="N26" s="11" t="str">
        <f t="shared" si="3"/>
        <v/>
      </c>
      <c r="O26" s="12" t="str">
        <f>IF(A26="","",IFERROR(MAXIFS('入出庫台帳'!$A:$A,'入出庫台帳'!$C:$C,A26),""))</f>
        <v/>
      </c>
      <c r="P26" s="10"/>
    </row>
    <row r="27" ht="15.75" customHeight="1">
      <c r="A27" s="10"/>
      <c r="B27" s="10"/>
      <c r="C27" s="10"/>
      <c r="D27" s="10"/>
      <c r="E27" s="10"/>
      <c r="F27" s="11"/>
      <c r="G27" s="11"/>
      <c r="H27" s="11"/>
      <c r="I27" s="11"/>
      <c r="J27" s="11"/>
      <c r="K27" s="11" t="str">
        <f>IF(A27="","",SUMIF('入出庫台帳'!$C:$C,A27,'入出庫台帳'!$G:$G))</f>
        <v/>
      </c>
      <c r="L27" s="11" t="str">
        <f t="shared" si="1"/>
        <v/>
      </c>
      <c r="M27" s="11" t="str">
        <f t="shared" si="2"/>
        <v/>
      </c>
      <c r="N27" s="11" t="str">
        <f t="shared" si="3"/>
        <v/>
      </c>
      <c r="O27" s="12" t="str">
        <f>IF(A27="","",IFERROR(MAXIFS('入出庫台帳'!$A:$A,'入出庫台帳'!$C:$C,A27),""))</f>
        <v/>
      </c>
      <c r="P27" s="10"/>
    </row>
    <row r="28" ht="15.75" customHeight="1">
      <c r="A28" s="10"/>
      <c r="B28" s="10"/>
      <c r="C28" s="10"/>
      <c r="D28" s="10"/>
      <c r="E28" s="10"/>
      <c r="F28" s="11"/>
      <c r="G28" s="11"/>
      <c r="H28" s="11"/>
      <c r="I28" s="11"/>
      <c r="J28" s="11"/>
      <c r="K28" s="11" t="str">
        <f>IF(A28="","",SUMIF('入出庫台帳'!$C:$C,A28,'入出庫台帳'!$G:$G))</f>
        <v/>
      </c>
      <c r="L28" s="11" t="str">
        <f t="shared" si="1"/>
        <v/>
      </c>
      <c r="M28" s="11" t="str">
        <f t="shared" si="2"/>
        <v/>
      </c>
      <c r="N28" s="11" t="str">
        <f t="shared" si="3"/>
        <v/>
      </c>
      <c r="O28" s="12" t="str">
        <f>IF(A28="","",IFERROR(MAXIFS('入出庫台帳'!$A:$A,'入出庫台帳'!$C:$C,A28),""))</f>
        <v/>
      </c>
      <c r="P28" s="10"/>
    </row>
    <row r="29" ht="15.75" customHeight="1">
      <c r="A29" s="10"/>
      <c r="B29" s="10"/>
      <c r="C29" s="10"/>
      <c r="D29" s="10"/>
      <c r="E29" s="10"/>
      <c r="F29" s="11"/>
      <c r="G29" s="11"/>
      <c r="H29" s="11"/>
      <c r="I29" s="11"/>
      <c r="J29" s="11"/>
      <c r="K29" s="11" t="str">
        <f>IF(A29="","",SUMIF('入出庫台帳'!$C:$C,A29,'入出庫台帳'!$G:$G))</f>
        <v/>
      </c>
      <c r="L29" s="11" t="str">
        <f t="shared" si="1"/>
        <v/>
      </c>
      <c r="M29" s="11" t="str">
        <f t="shared" si="2"/>
        <v/>
      </c>
      <c r="N29" s="11" t="str">
        <f t="shared" si="3"/>
        <v/>
      </c>
      <c r="O29" s="12" t="str">
        <f>IF(A29="","",IFERROR(MAXIFS('入出庫台帳'!$A:$A,'入出庫台帳'!$C:$C,A29),""))</f>
        <v/>
      </c>
      <c r="P29" s="10"/>
    </row>
    <row r="30" ht="15.75" customHeight="1">
      <c r="A30" s="10"/>
      <c r="B30" s="10"/>
      <c r="C30" s="10"/>
      <c r="D30" s="10"/>
      <c r="E30" s="10"/>
      <c r="F30" s="11"/>
      <c r="G30" s="11"/>
      <c r="H30" s="11"/>
      <c r="I30" s="11"/>
      <c r="J30" s="11"/>
      <c r="K30" s="11" t="str">
        <f>IF(A30="","",SUMIF('入出庫台帳'!$C:$C,A30,'入出庫台帳'!$G:$G))</f>
        <v/>
      </c>
      <c r="L30" s="11" t="str">
        <f t="shared" si="1"/>
        <v/>
      </c>
      <c r="M30" s="11" t="str">
        <f t="shared" si="2"/>
        <v/>
      </c>
      <c r="N30" s="11" t="str">
        <f t="shared" si="3"/>
        <v/>
      </c>
      <c r="O30" s="12" t="str">
        <f>IF(A30="","",IFERROR(MAXIFS('入出庫台帳'!$A:$A,'入出庫台帳'!$C:$C,A30),""))</f>
        <v/>
      </c>
      <c r="P30" s="10"/>
    </row>
    <row r="31" ht="15.75" customHeight="1">
      <c r="A31" s="10"/>
      <c r="B31" s="10"/>
      <c r="C31" s="10"/>
      <c r="D31" s="10"/>
      <c r="E31" s="10"/>
      <c r="F31" s="11"/>
      <c r="G31" s="11"/>
      <c r="H31" s="11"/>
      <c r="I31" s="11"/>
      <c r="J31" s="11"/>
      <c r="K31" s="11" t="str">
        <f>IF(A31="","",SUMIF('入出庫台帳'!$C:$C,A31,'入出庫台帳'!$G:$G))</f>
        <v/>
      </c>
      <c r="L31" s="11" t="str">
        <f t="shared" si="1"/>
        <v/>
      </c>
      <c r="M31" s="11" t="str">
        <f t="shared" si="2"/>
        <v/>
      </c>
      <c r="N31" s="11" t="str">
        <f t="shared" si="3"/>
        <v/>
      </c>
      <c r="O31" s="12" t="str">
        <f>IF(A31="","",IFERROR(MAXIFS('入出庫台帳'!$A:$A,'入出庫台帳'!$C:$C,A31),""))</f>
        <v/>
      </c>
      <c r="P31" s="10"/>
    </row>
    <row r="32" ht="15.75" customHeight="1">
      <c r="A32" s="10"/>
      <c r="B32" s="10"/>
      <c r="C32" s="10"/>
      <c r="D32" s="10"/>
      <c r="E32" s="10"/>
      <c r="F32" s="11"/>
      <c r="G32" s="11"/>
      <c r="H32" s="11"/>
      <c r="I32" s="11"/>
      <c r="J32" s="11"/>
      <c r="K32" s="11" t="str">
        <f>IF(A32="","",SUMIF('入出庫台帳'!$C:$C,A32,'入出庫台帳'!$G:$G))</f>
        <v/>
      </c>
      <c r="L32" s="11" t="str">
        <f t="shared" si="1"/>
        <v/>
      </c>
      <c r="M32" s="11" t="str">
        <f t="shared" si="2"/>
        <v/>
      </c>
      <c r="N32" s="11" t="str">
        <f t="shared" si="3"/>
        <v/>
      </c>
      <c r="O32" s="12" t="str">
        <f>IF(A32="","",IFERROR(MAXIFS('入出庫台帳'!$A:$A,'入出庫台帳'!$C:$C,A32),""))</f>
        <v/>
      </c>
      <c r="P32" s="10"/>
    </row>
    <row r="33" ht="15.75" customHeight="1">
      <c r="A33" s="10"/>
      <c r="B33" s="10"/>
      <c r="C33" s="10"/>
      <c r="D33" s="10"/>
      <c r="E33" s="10"/>
      <c r="F33" s="11"/>
      <c r="G33" s="11"/>
      <c r="H33" s="11"/>
      <c r="I33" s="11"/>
      <c r="J33" s="11"/>
      <c r="K33" s="11" t="str">
        <f>IF(A33="","",SUMIF('入出庫台帳'!$C:$C,A33,'入出庫台帳'!$G:$G))</f>
        <v/>
      </c>
      <c r="L33" s="11" t="str">
        <f t="shared" si="1"/>
        <v/>
      </c>
      <c r="M33" s="11" t="str">
        <f t="shared" si="2"/>
        <v/>
      </c>
      <c r="N33" s="11" t="str">
        <f t="shared" si="3"/>
        <v/>
      </c>
      <c r="O33" s="12" t="str">
        <f>IF(A33="","",IFERROR(MAXIFS('入出庫台帳'!$A:$A,'入出庫台帳'!$C:$C,A33),""))</f>
        <v/>
      </c>
      <c r="P33" s="10"/>
    </row>
    <row r="34" ht="15.75" customHeight="1">
      <c r="A34" s="10"/>
      <c r="B34" s="10"/>
      <c r="C34" s="10"/>
      <c r="D34" s="10"/>
      <c r="E34" s="10"/>
      <c r="F34" s="11"/>
      <c r="G34" s="11"/>
      <c r="H34" s="11"/>
      <c r="I34" s="11"/>
      <c r="J34" s="11"/>
      <c r="K34" s="11" t="str">
        <f>IF(A34="","",SUMIF('入出庫台帳'!$C:$C,A34,'入出庫台帳'!$G:$G))</f>
        <v/>
      </c>
      <c r="L34" s="11" t="str">
        <f t="shared" si="1"/>
        <v/>
      </c>
      <c r="M34" s="11" t="str">
        <f t="shared" si="2"/>
        <v/>
      </c>
      <c r="N34" s="11" t="str">
        <f t="shared" si="3"/>
        <v/>
      </c>
      <c r="O34" s="12" t="str">
        <f>IF(A34="","",IFERROR(MAXIFS('入出庫台帳'!$A:$A,'入出庫台帳'!$C:$C,A34),""))</f>
        <v/>
      </c>
      <c r="P34" s="10"/>
    </row>
    <row r="35" ht="15.75" customHeight="1">
      <c r="A35" s="10"/>
      <c r="B35" s="10"/>
      <c r="C35" s="10"/>
      <c r="D35" s="10"/>
      <c r="E35" s="10"/>
      <c r="F35" s="11"/>
      <c r="G35" s="11"/>
      <c r="H35" s="11"/>
      <c r="I35" s="11"/>
      <c r="J35" s="11"/>
      <c r="K35" s="11" t="str">
        <f>IF(A35="","",SUMIF('入出庫台帳'!$C:$C,A35,'入出庫台帳'!$G:$G))</f>
        <v/>
      </c>
      <c r="L35" s="11" t="str">
        <f t="shared" si="1"/>
        <v/>
      </c>
      <c r="M35" s="11" t="str">
        <f t="shared" si="2"/>
        <v/>
      </c>
      <c r="N35" s="11" t="str">
        <f t="shared" si="3"/>
        <v/>
      </c>
      <c r="O35" s="12" t="str">
        <f>IF(A35="","",IFERROR(MAXIFS('入出庫台帳'!$A:$A,'入出庫台帳'!$C:$C,A35),""))</f>
        <v/>
      </c>
      <c r="P35" s="10"/>
    </row>
    <row r="36" ht="15.75" customHeight="1">
      <c r="A36" s="10"/>
      <c r="B36" s="10"/>
      <c r="C36" s="10"/>
      <c r="D36" s="10"/>
      <c r="E36" s="10"/>
      <c r="F36" s="11"/>
      <c r="G36" s="11"/>
      <c r="H36" s="11"/>
      <c r="I36" s="11"/>
      <c r="J36" s="11"/>
      <c r="K36" s="11" t="str">
        <f>IF(A36="","",SUMIF('入出庫台帳'!$C:$C,A36,'入出庫台帳'!$G:$G))</f>
        <v/>
      </c>
      <c r="L36" s="11" t="str">
        <f t="shared" si="1"/>
        <v/>
      </c>
      <c r="M36" s="11" t="str">
        <f t="shared" si="2"/>
        <v/>
      </c>
      <c r="N36" s="11" t="str">
        <f t="shared" si="3"/>
        <v/>
      </c>
      <c r="O36" s="12" t="str">
        <f>IF(A36="","",IFERROR(MAXIFS('入出庫台帳'!$A:$A,'入出庫台帳'!$C:$C,A36),""))</f>
        <v/>
      </c>
      <c r="P36" s="10"/>
    </row>
    <row r="37" ht="15.75" customHeight="1">
      <c r="A37" s="10"/>
      <c r="B37" s="10"/>
      <c r="C37" s="10"/>
      <c r="D37" s="10"/>
      <c r="E37" s="10"/>
      <c r="F37" s="11"/>
      <c r="G37" s="11"/>
      <c r="H37" s="11"/>
      <c r="I37" s="11"/>
      <c r="J37" s="11"/>
      <c r="K37" s="11" t="str">
        <f>IF(A37="","",SUMIF('入出庫台帳'!$C:$C,A37,'入出庫台帳'!$G:$G))</f>
        <v/>
      </c>
      <c r="L37" s="11" t="str">
        <f t="shared" si="1"/>
        <v/>
      </c>
      <c r="M37" s="11" t="str">
        <f t="shared" si="2"/>
        <v/>
      </c>
      <c r="N37" s="11" t="str">
        <f t="shared" si="3"/>
        <v/>
      </c>
      <c r="O37" s="12" t="str">
        <f>IF(A37="","",IFERROR(MAXIFS('入出庫台帳'!$A:$A,'入出庫台帳'!$C:$C,A37),""))</f>
        <v/>
      </c>
      <c r="P37" s="10"/>
    </row>
    <row r="38" ht="15.75" customHeight="1">
      <c r="A38" s="10"/>
      <c r="B38" s="10"/>
      <c r="C38" s="10"/>
      <c r="D38" s="10"/>
      <c r="E38" s="10"/>
      <c r="F38" s="11"/>
      <c r="G38" s="11"/>
      <c r="H38" s="11"/>
      <c r="I38" s="11"/>
      <c r="J38" s="11"/>
      <c r="K38" s="11" t="str">
        <f>IF(A38="","",SUMIF('入出庫台帳'!$C:$C,A38,'入出庫台帳'!$G:$G))</f>
        <v/>
      </c>
      <c r="L38" s="11" t="str">
        <f t="shared" si="1"/>
        <v/>
      </c>
      <c r="M38" s="11" t="str">
        <f t="shared" si="2"/>
        <v/>
      </c>
      <c r="N38" s="11" t="str">
        <f t="shared" si="3"/>
        <v/>
      </c>
      <c r="O38" s="12" t="str">
        <f>IF(A38="","",IFERROR(MAXIFS('入出庫台帳'!$A:$A,'入出庫台帳'!$C:$C,A38),""))</f>
        <v/>
      </c>
      <c r="P38" s="10"/>
    </row>
    <row r="39" ht="15.75" customHeight="1">
      <c r="A39" s="10"/>
      <c r="B39" s="10"/>
      <c r="C39" s="10"/>
      <c r="D39" s="10"/>
      <c r="E39" s="10"/>
      <c r="F39" s="11"/>
      <c r="G39" s="11"/>
      <c r="H39" s="11"/>
      <c r="I39" s="11"/>
      <c r="J39" s="11"/>
      <c r="K39" s="11" t="str">
        <f>IF(A39="","",SUMIF('入出庫台帳'!$C:$C,A39,'入出庫台帳'!$G:$G))</f>
        <v/>
      </c>
      <c r="L39" s="11" t="str">
        <f t="shared" si="1"/>
        <v/>
      </c>
      <c r="M39" s="11" t="str">
        <f t="shared" si="2"/>
        <v/>
      </c>
      <c r="N39" s="11" t="str">
        <f t="shared" si="3"/>
        <v/>
      </c>
      <c r="O39" s="12" t="str">
        <f>IF(A39="","",IFERROR(MAXIFS('入出庫台帳'!$A:$A,'入出庫台帳'!$C:$C,A39),""))</f>
        <v/>
      </c>
      <c r="P39" s="10"/>
    </row>
    <row r="40" ht="15.75" customHeight="1">
      <c r="A40" s="10"/>
      <c r="B40" s="10"/>
      <c r="C40" s="10"/>
      <c r="D40" s="10"/>
      <c r="E40" s="10"/>
      <c r="F40" s="11"/>
      <c r="G40" s="11"/>
      <c r="H40" s="11"/>
      <c r="I40" s="11"/>
      <c r="J40" s="11"/>
      <c r="K40" s="11" t="str">
        <f>IF(A40="","",SUMIF('入出庫台帳'!$C:$C,A40,'入出庫台帳'!$G:$G))</f>
        <v/>
      </c>
      <c r="L40" s="11" t="str">
        <f t="shared" si="1"/>
        <v/>
      </c>
      <c r="M40" s="11" t="str">
        <f t="shared" si="2"/>
        <v/>
      </c>
      <c r="N40" s="11" t="str">
        <f t="shared" si="3"/>
        <v/>
      </c>
      <c r="O40" s="12" t="str">
        <f>IF(A40="","",IFERROR(MAXIFS('入出庫台帳'!$A:$A,'入出庫台帳'!$C:$C,A40),""))</f>
        <v/>
      </c>
      <c r="P40" s="10"/>
    </row>
    <row r="41" ht="15.75" customHeight="1">
      <c r="A41" s="10"/>
      <c r="B41" s="10"/>
      <c r="C41" s="10"/>
      <c r="D41" s="10"/>
      <c r="E41" s="10"/>
      <c r="F41" s="11"/>
      <c r="G41" s="11"/>
      <c r="H41" s="11"/>
      <c r="I41" s="11"/>
      <c r="J41" s="11"/>
      <c r="K41" s="11" t="str">
        <f>IF(A41="","",SUMIF('入出庫台帳'!$C:$C,A41,'入出庫台帳'!$G:$G))</f>
        <v/>
      </c>
      <c r="L41" s="11" t="str">
        <f t="shared" si="1"/>
        <v/>
      </c>
      <c r="M41" s="11" t="str">
        <f t="shared" si="2"/>
        <v/>
      </c>
      <c r="N41" s="11" t="str">
        <f t="shared" si="3"/>
        <v/>
      </c>
      <c r="O41" s="12" t="str">
        <f>IF(A41="","",IFERROR(MAXIFS('入出庫台帳'!$A:$A,'入出庫台帳'!$C:$C,A41),""))</f>
        <v/>
      </c>
      <c r="P41" s="10"/>
    </row>
    <row r="42" ht="15.75" customHeight="1">
      <c r="A42" s="10"/>
      <c r="B42" s="10"/>
      <c r="C42" s="10"/>
      <c r="D42" s="10"/>
      <c r="E42" s="10"/>
      <c r="F42" s="11"/>
      <c r="G42" s="11"/>
      <c r="H42" s="11"/>
      <c r="I42" s="11"/>
      <c r="J42" s="11"/>
      <c r="K42" s="11" t="str">
        <f>IF(A42="","",SUMIF('入出庫台帳'!$C:$C,A42,'入出庫台帳'!$G:$G))</f>
        <v/>
      </c>
      <c r="L42" s="11" t="str">
        <f t="shared" si="1"/>
        <v/>
      </c>
      <c r="M42" s="11" t="str">
        <f t="shared" si="2"/>
        <v/>
      </c>
      <c r="N42" s="11" t="str">
        <f t="shared" si="3"/>
        <v/>
      </c>
      <c r="O42" s="12" t="str">
        <f>IF(A42="","",IFERROR(MAXIFS('入出庫台帳'!$A:$A,'入出庫台帳'!$C:$C,A42),""))</f>
        <v/>
      </c>
      <c r="P42" s="10"/>
    </row>
    <row r="43" ht="15.75" customHeight="1">
      <c r="A43" s="10"/>
      <c r="B43" s="10"/>
      <c r="C43" s="10"/>
      <c r="D43" s="10"/>
      <c r="E43" s="10"/>
      <c r="F43" s="11"/>
      <c r="G43" s="11"/>
      <c r="H43" s="11"/>
      <c r="I43" s="11"/>
      <c r="J43" s="11"/>
      <c r="K43" s="11" t="str">
        <f>IF(A43="","",SUMIF('入出庫台帳'!$C:$C,A43,'入出庫台帳'!$G:$G))</f>
        <v/>
      </c>
      <c r="L43" s="11" t="str">
        <f t="shared" si="1"/>
        <v/>
      </c>
      <c r="M43" s="11" t="str">
        <f t="shared" si="2"/>
        <v/>
      </c>
      <c r="N43" s="11" t="str">
        <f t="shared" si="3"/>
        <v/>
      </c>
      <c r="O43" s="12" t="str">
        <f>IF(A43="","",IFERROR(MAXIFS('入出庫台帳'!$A:$A,'入出庫台帳'!$C:$C,A43),""))</f>
        <v/>
      </c>
      <c r="P43" s="10"/>
    </row>
    <row r="44" ht="15.75" customHeight="1">
      <c r="A44" s="10"/>
      <c r="B44" s="10"/>
      <c r="C44" s="10"/>
      <c r="D44" s="10"/>
      <c r="E44" s="10"/>
      <c r="F44" s="11"/>
      <c r="G44" s="11"/>
      <c r="H44" s="11"/>
      <c r="I44" s="11"/>
      <c r="J44" s="11"/>
      <c r="K44" s="11" t="str">
        <f>IF(A44="","",SUMIF('入出庫台帳'!$C:$C,A44,'入出庫台帳'!$G:$G))</f>
        <v/>
      </c>
      <c r="L44" s="11" t="str">
        <f t="shared" si="1"/>
        <v/>
      </c>
      <c r="M44" s="11" t="str">
        <f t="shared" si="2"/>
        <v/>
      </c>
      <c r="N44" s="11" t="str">
        <f t="shared" si="3"/>
        <v/>
      </c>
      <c r="O44" s="12" t="str">
        <f>IF(A44="","",IFERROR(MAXIFS('入出庫台帳'!$A:$A,'入出庫台帳'!$C:$C,A44),""))</f>
        <v/>
      </c>
      <c r="P44" s="10"/>
    </row>
    <row r="45" ht="15.75" customHeight="1">
      <c r="A45" s="10"/>
      <c r="B45" s="10"/>
      <c r="C45" s="10"/>
      <c r="D45" s="10"/>
      <c r="E45" s="10"/>
      <c r="F45" s="11"/>
      <c r="G45" s="11"/>
      <c r="H45" s="11"/>
      <c r="I45" s="11"/>
      <c r="J45" s="11"/>
      <c r="K45" s="11" t="str">
        <f>IF(A45="","",SUMIF('入出庫台帳'!$C:$C,A45,'入出庫台帳'!$G:$G))</f>
        <v/>
      </c>
      <c r="L45" s="11" t="str">
        <f t="shared" si="1"/>
        <v/>
      </c>
      <c r="M45" s="11" t="str">
        <f t="shared" si="2"/>
        <v/>
      </c>
      <c r="N45" s="11" t="str">
        <f t="shared" si="3"/>
        <v/>
      </c>
      <c r="O45" s="12" t="str">
        <f>IF(A45="","",IFERROR(MAXIFS('入出庫台帳'!$A:$A,'入出庫台帳'!$C:$C,A45),""))</f>
        <v/>
      </c>
      <c r="P45" s="10"/>
    </row>
    <row r="46" ht="15.75" customHeight="1">
      <c r="A46" s="10"/>
      <c r="B46" s="10"/>
      <c r="C46" s="10"/>
      <c r="D46" s="10"/>
      <c r="E46" s="10"/>
      <c r="F46" s="11"/>
      <c r="G46" s="11"/>
      <c r="H46" s="11"/>
      <c r="I46" s="11"/>
      <c r="J46" s="11"/>
      <c r="K46" s="11" t="str">
        <f>IF(A46="","",SUMIF('入出庫台帳'!$C:$C,A46,'入出庫台帳'!$G:$G))</f>
        <v/>
      </c>
      <c r="L46" s="11" t="str">
        <f t="shared" si="1"/>
        <v/>
      </c>
      <c r="M46" s="11" t="str">
        <f t="shared" si="2"/>
        <v/>
      </c>
      <c r="N46" s="11" t="str">
        <f t="shared" si="3"/>
        <v/>
      </c>
      <c r="O46" s="12" t="str">
        <f>IF(A46="","",IFERROR(MAXIFS('入出庫台帳'!$A:$A,'入出庫台帳'!$C:$C,A46),""))</f>
        <v/>
      </c>
      <c r="P46" s="10"/>
    </row>
    <row r="47" ht="15.75" customHeight="1">
      <c r="A47" s="10"/>
      <c r="B47" s="10"/>
      <c r="C47" s="10"/>
      <c r="D47" s="10"/>
      <c r="E47" s="10"/>
      <c r="F47" s="11"/>
      <c r="G47" s="11"/>
      <c r="H47" s="11"/>
      <c r="I47" s="11"/>
      <c r="J47" s="11"/>
      <c r="K47" s="11" t="str">
        <f>IF(A47="","",SUMIF('入出庫台帳'!$C:$C,A47,'入出庫台帳'!$G:$G))</f>
        <v/>
      </c>
      <c r="L47" s="11" t="str">
        <f t="shared" si="1"/>
        <v/>
      </c>
      <c r="M47" s="11" t="str">
        <f t="shared" si="2"/>
        <v/>
      </c>
      <c r="N47" s="11" t="str">
        <f t="shared" si="3"/>
        <v/>
      </c>
      <c r="O47" s="12" t="str">
        <f>IF(A47="","",IFERROR(MAXIFS('入出庫台帳'!$A:$A,'入出庫台帳'!$C:$C,A47),""))</f>
        <v/>
      </c>
      <c r="P47" s="10"/>
    </row>
    <row r="48" ht="15.75" customHeight="1">
      <c r="A48" s="10"/>
      <c r="B48" s="10"/>
      <c r="C48" s="10"/>
      <c r="D48" s="10"/>
      <c r="E48" s="10"/>
      <c r="F48" s="11"/>
      <c r="G48" s="11"/>
      <c r="H48" s="11"/>
      <c r="I48" s="11"/>
      <c r="J48" s="11"/>
      <c r="K48" s="11" t="str">
        <f>IF(A48="","",SUMIF('入出庫台帳'!$C:$C,A48,'入出庫台帳'!$G:$G))</f>
        <v/>
      </c>
      <c r="L48" s="11" t="str">
        <f t="shared" si="1"/>
        <v/>
      </c>
      <c r="M48" s="11" t="str">
        <f t="shared" si="2"/>
        <v/>
      </c>
      <c r="N48" s="11" t="str">
        <f t="shared" si="3"/>
        <v/>
      </c>
      <c r="O48" s="12" t="str">
        <f>IF(A48="","",IFERROR(MAXIFS('入出庫台帳'!$A:$A,'入出庫台帳'!$C:$C,A48),""))</f>
        <v/>
      </c>
      <c r="P48" s="10"/>
    </row>
    <row r="49" ht="15.75" customHeight="1">
      <c r="A49" s="10"/>
      <c r="B49" s="10"/>
      <c r="C49" s="10"/>
      <c r="D49" s="10"/>
      <c r="E49" s="10"/>
      <c r="F49" s="11"/>
      <c r="G49" s="11"/>
      <c r="H49" s="11"/>
      <c r="I49" s="11"/>
      <c r="J49" s="11"/>
      <c r="K49" s="11" t="str">
        <f>IF(A49="","",SUMIF('入出庫台帳'!$C:$C,A49,'入出庫台帳'!$G:$G))</f>
        <v/>
      </c>
      <c r="L49" s="11" t="str">
        <f t="shared" si="1"/>
        <v/>
      </c>
      <c r="M49" s="11" t="str">
        <f t="shared" si="2"/>
        <v/>
      </c>
      <c r="N49" s="11" t="str">
        <f t="shared" si="3"/>
        <v/>
      </c>
      <c r="O49" s="12" t="str">
        <f>IF(A49="","",IFERROR(MAXIFS('入出庫台帳'!$A:$A,'入出庫台帳'!$C:$C,A49),""))</f>
        <v/>
      </c>
      <c r="P49" s="10"/>
    </row>
    <row r="50" ht="15.75" customHeight="1">
      <c r="A50" s="10"/>
      <c r="B50" s="10"/>
      <c r="C50" s="10"/>
      <c r="D50" s="10"/>
      <c r="E50" s="10"/>
      <c r="F50" s="11"/>
      <c r="G50" s="11"/>
      <c r="H50" s="11"/>
      <c r="I50" s="11"/>
      <c r="J50" s="11"/>
      <c r="K50" s="11" t="str">
        <f>IF(A50="","",SUMIF('入出庫台帳'!$C:$C,A50,'入出庫台帳'!$G:$G))</f>
        <v/>
      </c>
      <c r="L50" s="11" t="str">
        <f t="shared" si="1"/>
        <v/>
      </c>
      <c r="M50" s="11" t="str">
        <f t="shared" si="2"/>
        <v/>
      </c>
      <c r="N50" s="11" t="str">
        <f t="shared" si="3"/>
        <v/>
      </c>
      <c r="O50" s="12" t="str">
        <f>IF(A50="","",IFERROR(MAXIFS('入出庫台帳'!$A:$A,'入出庫台帳'!$C:$C,A50),""))</f>
        <v/>
      </c>
      <c r="P50" s="10"/>
    </row>
    <row r="51" ht="15.75" customHeight="1">
      <c r="A51" s="10"/>
      <c r="B51" s="10"/>
      <c r="C51" s="10"/>
      <c r="D51" s="10"/>
      <c r="E51" s="10"/>
      <c r="F51" s="11"/>
      <c r="G51" s="11"/>
      <c r="H51" s="11"/>
      <c r="I51" s="11"/>
      <c r="J51" s="11"/>
      <c r="K51" s="11" t="str">
        <f>IF(A51="","",SUMIF('入出庫台帳'!$C:$C,A51,'入出庫台帳'!$G:$G))</f>
        <v/>
      </c>
      <c r="L51" s="11" t="str">
        <f t="shared" si="1"/>
        <v/>
      </c>
      <c r="M51" s="11" t="str">
        <f t="shared" si="2"/>
        <v/>
      </c>
      <c r="N51" s="11" t="str">
        <f t="shared" si="3"/>
        <v/>
      </c>
      <c r="O51" s="12" t="str">
        <f>IF(A51="","",IFERROR(MAXIFS('入出庫台帳'!$A:$A,'入出庫台帳'!$C:$C,A51),""))</f>
        <v/>
      </c>
      <c r="P51" s="10"/>
    </row>
    <row r="52" ht="15.75" customHeight="1">
      <c r="A52" s="10"/>
      <c r="B52" s="10"/>
      <c r="C52" s="10"/>
      <c r="D52" s="10"/>
      <c r="E52" s="10"/>
      <c r="F52" s="11"/>
      <c r="G52" s="11"/>
      <c r="H52" s="11"/>
      <c r="I52" s="11"/>
      <c r="J52" s="11"/>
      <c r="K52" s="11" t="str">
        <f>IF(A52="","",SUMIF('入出庫台帳'!$C:$C,A52,'入出庫台帳'!$G:$G))</f>
        <v/>
      </c>
      <c r="L52" s="11" t="str">
        <f t="shared" si="1"/>
        <v/>
      </c>
      <c r="M52" s="11" t="str">
        <f t="shared" si="2"/>
        <v/>
      </c>
      <c r="N52" s="11" t="str">
        <f t="shared" si="3"/>
        <v/>
      </c>
      <c r="O52" s="12" t="str">
        <f>IF(A52="","",IFERROR(MAXIFS('入出庫台帳'!$A:$A,'入出庫台帳'!$C:$C,A52),""))</f>
        <v/>
      </c>
      <c r="P52" s="10"/>
    </row>
    <row r="53" ht="15.75" customHeight="1">
      <c r="A53" s="10"/>
      <c r="B53" s="10"/>
      <c r="C53" s="10"/>
      <c r="D53" s="10"/>
      <c r="E53" s="10"/>
      <c r="F53" s="11"/>
      <c r="G53" s="11"/>
      <c r="H53" s="11"/>
      <c r="I53" s="11"/>
      <c r="J53" s="11"/>
      <c r="K53" s="11" t="str">
        <f>IF(A53="","",SUMIF('入出庫台帳'!$C:$C,A53,'入出庫台帳'!$G:$G))</f>
        <v/>
      </c>
      <c r="L53" s="11" t="str">
        <f t="shared" si="1"/>
        <v/>
      </c>
      <c r="M53" s="11" t="str">
        <f t="shared" si="2"/>
        <v/>
      </c>
      <c r="N53" s="11" t="str">
        <f t="shared" si="3"/>
        <v/>
      </c>
      <c r="O53" s="12" t="str">
        <f>IF(A53="","",IFERROR(MAXIFS('入出庫台帳'!$A:$A,'入出庫台帳'!$C:$C,A53),""))</f>
        <v/>
      </c>
      <c r="P53" s="10"/>
    </row>
    <row r="54" ht="15.75" customHeight="1">
      <c r="A54" s="10"/>
      <c r="B54" s="10"/>
      <c r="C54" s="10"/>
      <c r="D54" s="10"/>
      <c r="E54" s="10"/>
      <c r="F54" s="11"/>
      <c r="G54" s="11"/>
      <c r="H54" s="11"/>
      <c r="I54" s="11"/>
      <c r="J54" s="11"/>
      <c r="K54" s="11" t="str">
        <f>IF(A54="","",SUMIF('入出庫台帳'!$C:$C,A54,'入出庫台帳'!$G:$G))</f>
        <v/>
      </c>
      <c r="L54" s="11" t="str">
        <f t="shared" si="1"/>
        <v/>
      </c>
      <c r="M54" s="11" t="str">
        <f t="shared" si="2"/>
        <v/>
      </c>
      <c r="N54" s="11" t="str">
        <f t="shared" si="3"/>
        <v/>
      </c>
      <c r="O54" s="12" t="str">
        <f>IF(A54="","",IFERROR(MAXIFS('入出庫台帳'!$A:$A,'入出庫台帳'!$C:$C,A54),""))</f>
        <v/>
      </c>
      <c r="P54" s="10"/>
    </row>
    <row r="55" ht="15.75" customHeight="1">
      <c r="A55" s="10"/>
      <c r="B55" s="10"/>
      <c r="C55" s="10"/>
      <c r="D55" s="10"/>
      <c r="E55" s="10"/>
      <c r="F55" s="11"/>
      <c r="G55" s="11"/>
      <c r="H55" s="11"/>
      <c r="I55" s="11"/>
      <c r="J55" s="11"/>
      <c r="K55" s="11" t="str">
        <f>IF(A55="","",SUMIF('入出庫台帳'!$C:$C,A55,'入出庫台帳'!$G:$G))</f>
        <v/>
      </c>
      <c r="L55" s="11" t="str">
        <f t="shared" si="1"/>
        <v/>
      </c>
      <c r="M55" s="11" t="str">
        <f t="shared" si="2"/>
        <v/>
      </c>
      <c r="N55" s="11" t="str">
        <f t="shared" si="3"/>
        <v/>
      </c>
      <c r="O55" s="12" t="str">
        <f>IF(A55="","",IFERROR(MAXIFS('入出庫台帳'!$A:$A,'入出庫台帳'!$C:$C,A55),""))</f>
        <v/>
      </c>
      <c r="P55" s="10"/>
    </row>
    <row r="56" ht="15.75" customHeight="1">
      <c r="A56" s="10"/>
      <c r="B56" s="10"/>
      <c r="C56" s="10"/>
      <c r="D56" s="10"/>
      <c r="E56" s="10"/>
      <c r="F56" s="11"/>
      <c r="G56" s="11"/>
      <c r="H56" s="11"/>
      <c r="I56" s="11"/>
      <c r="J56" s="11"/>
      <c r="K56" s="11" t="str">
        <f>IF(A56="","",SUMIF('入出庫台帳'!$C:$C,A56,'入出庫台帳'!$G:$G))</f>
        <v/>
      </c>
      <c r="L56" s="11" t="str">
        <f t="shared" si="1"/>
        <v/>
      </c>
      <c r="M56" s="11" t="str">
        <f t="shared" si="2"/>
        <v/>
      </c>
      <c r="N56" s="11" t="str">
        <f t="shared" si="3"/>
        <v/>
      </c>
      <c r="O56" s="12" t="str">
        <f>IF(A56="","",IFERROR(MAXIFS('入出庫台帳'!$A:$A,'入出庫台帳'!$C:$C,A56),""))</f>
        <v/>
      </c>
      <c r="P56" s="10"/>
    </row>
    <row r="57" ht="15.75" customHeight="1">
      <c r="A57" s="10"/>
      <c r="B57" s="10"/>
      <c r="C57" s="10"/>
      <c r="D57" s="10"/>
      <c r="E57" s="10"/>
      <c r="F57" s="11"/>
      <c r="G57" s="11"/>
      <c r="H57" s="11"/>
      <c r="I57" s="11"/>
      <c r="J57" s="11"/>
      <c r="K57" s="11" t="str">
        <f>IF(A57="","",SUMIF('入出庫台帳'!$C:$C,A57,'入出庫台帳'!$G:$G))</f>
        <v/>
      </c>
      <c r="L57" s="11" t="str">
        <f t="shared" si="1"/>
        <v/>
      </c>
      <c r="M57" s="11" t="str">
        <f t="shared" si="2"/>
        <v/>
      </c>
      <c r="N57" s="11" t="str">
        <f t="shared" si="3"/>
        <v/>
      </c>
      <c r="O57" s="12" t="str">
        <f>IF(A57="","",IFERROR(MAXIFS('入出庫台帳'!$A:$A,'入出庫台帳'!$C:$C,A57),""))</f>
        <v/>
      </c>
      <c r="P57" s="10"/>
    </row>
    <row r="58" ht="15.75" customHeight="1">
      <c r="A58" s="10"/>
      <c r="B58" s="10"/>
      <c r="C58" s="10"/>
      <c r="D58" s="10"/>
      <c r="E58" s="10"/>
      <c r="F58" s="11"/>
      <c r="G58" s="11"/>
      <c r="H58" s="11"/>
      <c r="I58" s="11"/>
      <c r="J58" s="11"/>
      <c r="K58" s="11" t="str">
        <f>IF(A58="","",SUMIF('入出庫台帳'!$C:$C,A58,'入出庫台帳'!$G:$G))</f>
        <v/>
      </c>
      <c r="L58" s="11" t="str">
        <f t="shared" si="1"/>
        <v/>
      </c>
      <c r="M58" s="11" t="str">
        <f t="shared" si="2"/>
        <v/>
      </c>
      <c r="N58" s="11" t="str">
        <f t="shared" si="3"/>
        <v/>
      </c>
      <c r="O58" s="12" t="str">
        <f>IF(A58="","",IFERROR(MAXIFS('入出庫台帳'!$A:$A,'入出庫台帳'!$C:$C,A58),""))</f>
        <v/>
      </c>
      <c r="P58" s="10"/>
    </row>
    <row r="59" ht="15.75" customHeight="1">
      <c r="A59" s="10"/>
      <c r="B59" s="10"/>
      <c r="C59" s="10"/>
      <c r="D59" s="10"/>
      <c r="E59" s="10"/>
      <c r="F59" s="11"/>
      <c r="G59" s="11"/>
      <c r="H59" s="11"/>
      <c r="I59" s="11"/>
      <c r="J59" s="11"/>
      <c r="K59" s="11" t="str">
        <f>IF(A59="","",SUMIF('入出庫台帳'!$C:$C,A59,'入出庫台帳'!$G:$G))</f>
        <v/>
      </c>
      <c r="L59" s="11" t="str">
        <f t="shared" si="1"/>
        <v/>
      </c>
      <c r="M59" s="11" t="str">
        <f t="shared" si="2"/>
        <v/>
      </c>
      <c r="N59" s="11" t="str">
        <f t="shared" si="3"/>
        <v/>
      </c>
      <c r="O59" s="12" t="str">
        <f>IF(A59="","",IFERROR(MAXIFS('入出庫台帳'!$A:$A,'入出庫台帳'!$C:$C,A59),""))</f>
        <v/>
      </c>
      <c r="P59" s="10"/>
    </row>
    <row r="60" ht="15.75" customHeight="1">
      <c r="A60" s="10"/>
      <c r="B60" s="10"/>
      <c r="C60" s="10"/>
      <c r="D60" s="10"/>
      <c r="E60" s="10"/>
      <c r="F60" s="11"/>
      <c r="G60" s="11"/>
      <c r="H60" s="11"/>
      <c r="I60" s="11"/>
      <c r="J60" s="11"/>
      <c r="K60" s="11" t="str">
        <f>IF(A60="","",SUMIF('入出庫台帳'!$C:$C,A60,'入出庫台帳'!$G:$G))</f>
        <v/>
      </c>
      <c r="L60" s="11" t="str">
        <f t="shared" si="1"/>
        <v/>
      </c>
      <c r="M60" s="11" t="str">
        <f t="shared" si="2"/>
        <v/>
      </c>
      <c r="N60" s="11" t="str">
        <f t="shared" si="3"/>
        <v/>
      </c>
      <c r="O60" s="12" t="str">
        <f>IF(A60="","",IFERROR(MAXIFS('入出庫台帳'!$A:$A,'入出庫台帳'!$C:$C,A60),""))</f>
        <v/>
      </c>
      <c r="P60" s="10"/>
    </row>
    <row r="61" ht="15.75" customHeight="1">
      <c r="A61" s="10"/>
      <c r="B61" s="10"/>
      <c r="C61" s="10"/>
      <c r="D61" s="10"/>
      <c r="E61" s="10"/>
      <c r="F61" s="11"/>
      <c r="G61" s="11"/>
      <c r="H61" s="11"/>
      <c r="I61" s="11"/>
      <c r="J61" s="11"/>
      <c r="K61" s="11" t="str">
        <f>IF(A61="","",SUMIF('入出庫台帳'!$C:$C,A61,'入出庫台帳'!$G:$G))</f>
        <v/>
      </c>
      <c r="L61" s="11" t="str">
        <f t="shared" si="1"/>
        <v/>
      </c>
      <c r="M61" s="11" t="str">
        <f t="shared" si="2"/>
        <v/>
      </c>
      <c r="N61" s="11" t="str">
        <f t="shared" si="3"/>
        <v/>
      </c>
      <c r="O61" s="12" t="str">
        <f>IF(A61="","",IFERROR(MAXIFS('入出庫台帳'!$A:$A,'入出庫台帳'!$C:$C,A61),""))</f>
        <v/>
      </c>
      <c r="P61" s="10"/>
    </row>
    <row r="62" ht="15.75" customHeight="1">
      <c r="A62" s="10"/>
      <c r="B62" s="10"/>
      <c r="C62" s="10"/>
      <c r="D62" s="10"/>
      <c r="E62" s="10"/>
      <c r="F62" s="11"/>
      <c r="G62" s="11"/>
      <c r="H62" s="11"/>
      <c r="I62" s="11"/>
      <c r="J62" s="11"/>
      <c r="K62" s="11" t="str">
        <f>IF(A62="","",SUMIF('入出庫台帳'!$C:$C,A62,'入出庫台帳'!$G:$G))</f>
        <v/>
      </c>
      <c r="L62" s="11" t="str">
        <f t="shared" si="1"/>
        <v/>
      </c>
      <c r="M62" s="11" t="str">
        <f t="shared" si="2"/>
        <v/>
      </c>
      <c r="N62" s="11" t="str">
        <f t="shared" si="3"/>
        <v/>
      </c>
      <c r="O62" s="12" t="str">
        <f>IF(A62="","",IFERROR(MAXIFS('入出庫台帳'!$A:$A,'入出庫台帳'!$C:$C,A62),""))</f>
        <v/>
      </c>
      <c r="P62" s="10"/>
    </row>
    <row r="63" ht="15.75" customHeight="1">
      <c r="A63" s="10"/>
      <c r="B63" s="10"/>
      <c r="C63" s="10"/>
      <c r="D63" s="10"/>
      <c r="E63" s="10"/>
      <c r="F63" s="11"/>
      <c r="G63" s="11"/>
      <c r="H63" s="11"/>
      <c r="I63" s="11"/>
      <c r="J63" s="11"/>
      <c r="K63" s="11" t="str">
        <f>IF(A63="","",SUMIF('入出庫台帳'!$C:$C,A63,'入出庫台帳'!$G:$G))</f>
        <v/>
      </c>
      <c r="L63" s="11" t="str">
        <f t="shared" si="1"/>
        <v/>
      </c>
      <c r="M63" s="11" t="str">
        <f t="shared" si="2"/>
        <v/>
      </c>
      <c r="N63" s="11" t="str">
        <f t="shared" si="3"/>
        <v/>
      </c>
      <c r="O63" s="12" t="str">
        <f>IF(A63="","",IFERROR(MAXIFS('入出庫台帳'!$A:$A,'入出庫台帳'!$C:$C,A63),""))</f>
        <v/>
      </c>
      <c r="P63" s="10"/>
    </row>
    <row r="64" ht="15.75" customHeight="1">
      <c r="A64" s="10"/>
      <c r="B64" s="10"/>
      <c r="C64" s="10"/>
      <c r="D64" s="10"/>
      <c r="E64" s="10"/>
      <c r="F64" s="11"/>
      <c r="G64" s="11"/>
      <c r="H64" s="11"/>
      <c r="I64" s="11"/>
      <c r="J64" s="11"/>
      <c r="K64" s="11" t="str">
        <f>IF(A64="","",SUMIF('入出庫台帳'!$C:$C,A64,'入出庫台帳'!$G:$G))</f>
        <v/>
      </c>
      <c r="L64" s="11" t="str">
        <f t="shared" si="1"/>
        <v/>
      </c>
      <c r="M64" s="11" t="str">
        <f t="shared" si="2"/>
        <v/>
      </c>
      <c r="N64" s="11" t="str">
        <f t="shared" si="3"/>
        <v/>
      </c>
      <c r="O64" s="12" t="str">
        <f>IF(A64="","",IFERROR(MAXIFS('入出庫台帳'!$A:$A,'入出庫台帳'!$C:$C,A64),""))</f>
        <v/>
      </c>
      <c r="P64" s="10"/>
    </row>
    <row r="65" ht="15.75" customHeight="1">
      <c r="A65" s="10"/>
      <c r="B65" s="10"/>
      <c r="C65" s="10"/>
      <c r="D65" s="10"/>
      <c r="E65" s="10"/>
      <c r="F65" s="11"/>
      <c r="G65" s="11"/>
      <c r="H65" s="11"/>
      <c r="I65" s="11"/>
      <c r="J65" s="11"/>
      <c r="K65" s="11" t="str">
        <f>IF(A65="","",SUMIF('入出庫台帳'!$C:$C,A65,'入出庫台帳'!$G:$G))</f>
        <v/>
      </c>
      <c r="L65" s="11" t="str">
        <f t="shared" si="1"/>
        <v/>
      </c>
      <c r="M65" s="11" t="str">
        <f t="shared" si="2"/>
        <v/>
      </c>
      <c r="N65" s="11" t="str">
        <f t="shared" si="3"/>
        <v/>
      </c>
      <c r="O65" s="12" t="str">
        <f>IF(A65="","",IFERROR(MAXIFS('入出庫台帳'!$A:$A,'入出庫台帳'!$C:$C,A65),""))</f>
        <v/>
      </c>
      <c r="P65" s="10"/>
    </row>
    <row r="66" ht="15.75" customHeight="1">
      <c r="A66" s="10"/>
      <c r="B66" s="10"/>
      <c r="C66" s="10"/>
      <c r="D66" s="10"/>
      <c r="E66" s="10"/>
      <c r="F66" s="11"/>
      <c r="G66" s="11"/>
      <c r="H66" s="11"/>
      <c r="I66" s="11"/>
      <c r="J66" s="11"/>
      <c r="K66" s="11" t="str">
        <f>IF(A66="","",SUMIF('入出庫台帳'!$C:$C,A66,'入出庫台帳'!$G:$G))</f>
        <v/>
      </c>
      <c r="L66" s="11" t="str">
        <f t="shared" si="1"/>
        <v/>
      </c>
      <c r="M66" s="11" t="str">
        <f t="shared" si="2"/>
        <v/>
      </c>
      <c r="N66" s="11" t="str">
        <f t="shared" si="3"/>
        <v/>
      </c>
      <c r="O66" s="12" t="str">
        <f>IF(A66="","",IFERROR(MAXIFS('入出庫台帳'!$A:$A,'入出庫台帳'!$C:$C,A66),""))</f>
        <v/>
      </c>
      <c r="P66" s="10"/>
    </row>
    <row r="67" ht="15.75" customHeight="1">
      <c r="A67" s="10"/>
      <c r="B67" s="10"/>
      <c r="C67" s="10"/>
      <c r="D67" s="10"/>
      <c r="E67" s="10"/>
      <c r="F67" s="11"/>
      <c r="G67" s="11"/>
      <c r="H67" s="11"/>
      <c r="I67" s="11"/>
      <c r="J67" s="11"/>
      <c r="K67" s="11" t="str">
        <f>IF(A67="","",SUMIF('入出庫台帳'!$C:$C,A67,'入出庫台帳'!$G:$G))</f>
        <v/>
      </c>
      <c r="L67" s="11" t="str">
        <f t="shared" si="1"/>
        <v/>
      </c>
      <c r="M67" s="11" t="str">
        <f t="shared" si="2"/>
        <v/>
      </c>
      <c r="N67" s="11" t="str">
        <f t="shared" si="3"/>
        <v/>
      </c>
      <c r="O67" s="12" t="str">
        <f>IF(A67="","",IFERROR(MAXIFS('入出庫台帳'!$A:$A,'入出庫台帳'!$C:$C,A67),""))</f>
        <v/>
      </c>
      <c r="P67" s="10"/>
    </row>
    <row r="68" ht="15.75" customHeight="1">
      <c r="A68" s="10"/>
      <c r="B68" s="10"/>
      <c r="C68" s="10"/>
      <c r="D68" s="10"/>
      <c r="E68" s="10"/>
      <c r="F68" s="11"/>
      <c r="G68" s="11"/>
      <c r="H68" s="11"/>
      <c r="I68" s="11"/>
      <c r="J68" s="11"/>
      <c r="K68" s="11" t="str">
        <f>IF(A68="","",SUMIF('入出庫台帳'!$C:$C,A68,'入出庫台帳'!$G:$G))</f>
        <v/>
      </c>
      <c r="L68" s="11" t="str">
        <f t="shared" si="1"/>
        <v/>
      </c>
      <c r="M68" s="11" t="str">
        <f t="shared" si="2"/>
        <v/>
      </c>
      <c r="N68" s="11" t="str">
        <f t="shared" si="3"/>
        <v/>
      </c>
      <c r="O68" s="12" t="str">
        <f>IF(A68="","",IFERROR(MAXIFS('入出庫台帳'!$A:$A,'入出庫台帳'!$C:$C,A68),""))</f>
        <v/>
      </c>
      <c r="P68" s="10"/>
    </row>
    <row r="69" ht="15.75" customHeight="1">
      <c r="A69" s="10"/>
      <c r="B69" s="10"/>
      <c r="C69" s="10"/>
      <c r="D69" s="10"/>
      <c r="E69" s="10"/>
      <c r="F69" s="11"/>
      <c r="G69" s="11"/>
      <c r="H69" s="11"/>
      <c r="I69" s="11"/>
      <c r="J69" s="11"/>
      <c r="K69" s="11" t="str">
        <f>IF(A69="","",SUMIF('入出庫台帳'!$C:$C,A69,'入出庫台帳'!$G:$G))</f>
        <v/>
      </c>
      <c r="L69" s="11" t="str">
        <f t="shared" si="1"/>
        <v/>
      </c>
      <c r="M69" s="11" t="str">
        <f t="shared" si="2"/>
        <v/>
      </c>
      <c r="N69" s="11" t="str">
        <f t="shared" si="3"/>
        <v/>
      </c>
      <c r="O69" s="12" t="str">
        <f>IF(A69="","",IFERROR(MAXIFS('入出庫台帳'!$A:$A,'入出庫台帳'!$C:$C,A69),""))</f>
        <v/>
      </c>
      <c r="P69" s="10"/>
    </row>
    <row r="70" ht="15.75" customHeight="1">
      <c r="A70" s="10"/>
      <c r="B70" s="10"/>
      <c r="C70" s="10"/>
      <c r="D70" s="10"/>
      <c r="E70" s="10"/>
      <c r="F70" s="11"/>
      <c r="G70" s="11"/>
      <c r="H70" s="11"/>
      <c r="I70" s="11"/>
      <c r="J70" s="11"/>
      <c r="K70" s="11" t="str">
        <f>IF(A70="","",SUMIF('入出庫台帳'!$C:$C,A70,'入出庫台帳'!$G:$G))</f>
        <v/>
      </c>
      <c r="L70" s="11" t="str">
        <f t="shared" si="1"/>
        <v/>
      </c>
      <c r="M70" s="11" t="str">
        <f t="shared" si="2"/>
        <v/>
      </c>
      <c r="N70" s="11" t="str">
        <f t="shared" si="3"/>
        <v/>
      </c>
      <c r="O70" s="12" t="str">
        <f>IF(A70="","",IFERROR(MAXIFS('入出庫台帳'!$A:$A,'入出庫台帳'!$C:$C,A70),""))</f>
        <v/>
      </c>
      <c r="P70" s="10"/>
    </row>
    <row r="71" ht="15.75" customHeight="1">
      <c r="A71" s="10"/>
      <c r="B71" s="10"/>
      <c r="C71" s="10"/>
      <c r="D71" s="10"/>
      <c r="E71" s="10"/>
      <c r="F71" s="11"/>
      <c r="G71" s="11"/>
      <c r="H71" s="11"/>
      <c r="I71" s="11"/>
      <c r="J71" s="11"/>
      <c r="K71" s="11" t="str">
        <f>IF(A71="","",SUMIF('入出庫台帳'!$C:$C,A71,'入出庫台帳'!$G:$G))</f>
        <v/>
      </c>
      <c r="L71" s="11" t="str">
        <f t="shared" si="1"/>
        <v/>
      </c>
      <c r="M71" s="11" t="str">
        <f t="shared" si="2"/>
        <v/>
      </c>
      <c r="N71" s="11" t="str">
        <f t="shared" si="3"/>
        <v/>
      </c>
      <c r="O71" s="12" t="str">
        <f>IF(A71="","",IFERROR(MAXIFS('入出庫台帳'!$A:$A,'入出庫台帳'!$C:$C,A71),""))</f>
        <v/>
      </c>
      <c r="P71" s="10"/>
    </row>
    <row r="72" ht="15.75" customHeight="1">
      <c r="A72" s="10"/>
      <c r="B72" s="10"/>
      <c r="C72" s="10"/>
      <c r="D72" s="10"/>
      <c r="E72" s="10"/>
      <c r="F72" s="11"/>
      <c r="G72" s="11"/>
      <c r="H72" s="11"/>
      <c r="I72" s="11"/>
      <c r="J72" s="11"/>
      <c r="K72" s="11" t="str">
        <f>IF(A72="","",SUMIF('入出庫台帳'!$C:$C,A72,'入出庫台帳'!$G:$G))</f>
        <v/>
      </c>
      <c r="L72" s="11" t="str">
        <f t="shared" si="1"/>
        <v/>
      </c>
      <c r="M72" s="11" t="str">
        <f t="shared" si="2"/>
        <v/>
      </c>
      <c r="N72" s="11" t="str">
        <f t="shared" si="3"/>
        <v/>
      </c>
      <c r="O72" s="12" t="str">
        <f>IF(A72="","",IFERROR(MAXIFS('入出庫台帳'!$A:$A,'入出庫台帳'!$C:$C,A72),""))</f>
        <v/>
      </c>
      <c r="P72" s="10"/>
    </row>
    <row r="73" ht="15.75" customHeight="1">
      <c r="A73" s="10"/>
      <c r="B73" s="10"/>
      <c r="C73" s="10"/>
      <c r="D73" s="10"/>
      <c r="E73" s="10"/>
      <c r="F73" s="11"/>
      <c r="G73" s="11"/>
      <c r="H73" s="11"/>
      <c r="I73" s="11"/>
      <c r="J73" s="11"/>
      <c r="K73" s="11" t="str">
        <f>IF(A73="","",SUMIF('入出庫台帳'!$C:$C,A73,'入出庫台帳'!$G:$G))</f>
        <v/>
      </c>
      <c r="L73" s="11" t="str">
        <f t="shared" si="1"/>
        <v/>
      </c>
      <c r="M73" s="11" t="str">
        <f t="shared" si="2"/>
        <v/>
      </c>
      <c r="N73" s="11" t="str">
        <f t="shared" si="3"/>
        <v/>
      </c>
      <c r="O73" s="12" t="str">
        <f>IF(A73="","",IFERROR(MAXIFS('入出庫台帳'!$A:$A,'入出庫台帳'!$C:$C,A73),""))</f>
        <v/>
      </c>
      <c r="P73" s="10"/>
    </row>
    <row r="74" ht="15.75" customHeight="1">
      <c r="A74" s="10"/>
      <c r="B74" s="10"/>
      <c r="C74" s="10"/>
      <c r="D74" s="10"/>
      <c r="E74" s="10"/>
      <c r="F74" s="11"/>
      <c r="G74" s="11"/>
      <c r="H74" s="11"/>
      <c r="I74" s="11"/>
      <c r="J74" s="11"/>
      <c r="K74" s="11" t="str">
        <f>IF(A74="","",SUMIF('入出庫台帳'!$C:$C,A74,'入出庫台帳'!$G:$G))</f>
        <v/>
      </c>
      <c r="L74" s="11" t="str">
        <f t="shared" si="1"/>
        <v/>
      </c>
      <c r="M74" s="11" t="str">
        <f t="shared" si="2"/>
        <v/>
      </c>
      <c r="N74" s="11" t="str">
        <f t="shared" si="3"/>
        <v/>
      </c>
      <c r="O74" s="12" t="str">
        <f>IF(A74="","",IFERROR(MAXIFS('入出庫台帳'!$A:$A,'入出庫台帳'!$C:$C,A74),""))</f>
        <v/>
      </c>
      <c r="P74" s="10"/>
    </row>
    <row r="75" ht="15.75" customHeight="1">
      <c r="A75" s="10"/>
      <c r="B75" s="10"/>
      <c r="C75" s="10"/>
      <c r="D75" s="10"/>
      <c r="E75" s="10"/>
      <c r="F75" s="11"/>
      <c r="G75" s="11"/>
      <c r="H75" s="11"/>
      <c r="I75" s="11"/>
      <c r="J75" s="11"/>
      <c r="K75" s="11" t="str">
        <f>IF(A75="","",SUMIF('入出庫台帳'!$C:$C,A75,'入出庫台帳'!$G:$G))</f>
        <v/>
      </c>
      <c r="L75" s="11" t="str">
        <f t="shared" si="1"/>
        <v/>
      </c>
      <c r="M75" s="11" t="str">
        <f t="shared" si="2"/>
        <v/>
      </c>
      <c r="N75" s="11" t="str">
        <f t="shared" si="3"/>
        <v/>
      </c>
      <c r="O75" s="12" t="str">
        <f>IF(A75="","",IFERROR(MAXIFS('入出庫台帳'!$A:$A,'入出庫台帳'!$C:$C,A75),""))</f>
        <v/>
      </c>
      <c r="P75" s="10"/>
    </row>
    <row r="76" ht="15.75" customHeight="1">
      <c r="A76" s="10"/>
      <c r="B76" s="10"/>
      <c r="C76" s="10"/>
      <c r="D76" s="10"/>
      <c r="E76" s="10"/>
      <c r="F76" s="11"/>
      <c r="G76" s="11"/>
      <c r="H76" s="11"/>
      <c r="I76" s="11"/>
      <c r="J76" s="11"/>
      <c r="K76" s="11" t="str">
        <f>IF(A76="","",SUMIF('入出庫台帳'!$C:$C,A76,'入出庫台帳'!$G:$G))</f>
        <v/>
      </c>
      <c r="L76" s="11" t="str">
        <f t="shared" si="1"/>
        <v/>
      </c>
      <c r="M76" s="11" t="str">
        <f t="shared" si="2"/>
        <v/>
      </c>
      <c r="N76" s="11" t="str">
        <f t="shared" si="3"/>
        <v/>
      </c>
      <c r="O76" s="12" t="str">
        <f>IF(A76="","",IFERROR(MAXIFS('入出庫台帳'!$A:$A,'入出庫台帳'!$C:$C,A76),""))</f>
        <v/>
      </c>
      <c r="P76" s="10"/>
    </row>
    <row r="77" ht="15.75" customHeight="1">
      <c r="A77" s="10"/>
      <c r="B77" s="10"/>
      <c r="C77" s="10"/>
      <c r="D77" s="10"/>
      <c r="E77" s="10"/>
      <c r="F77" s="11"/>
      <c r="G77" s="11"/>
      <c r="H77" s="11"/>
      <c r="I77" s="11"/>
      <c r="J77" s="11"/>
      <c r="K77" s="11" t="str">
        <f>IF(A77="","",SUMIF('入出庫台帳'!$C:$C,A77,'入出庫台帳'!$G:$G))</f>
        <v/>
      </c>
      <c r="L77" s="11" t="str">
        <f t="shared" si="1"/>
        <v/>
      </c>
      <c r="M77" s="11" t="str">
        <f t="shared" si="2"/>
        <v/>
      </c>
      <c r="N77" s="11" t="str">
        <f t="shared" si="3"/>
        <v/>
      </c>
      <c r="O77" s="12" t="str">
        <f>IF(A77="","",IFERROR(MAXIFS('入出庫台帳'!$A:$A,'入出庫台帳'!$C:$C,A77),""))</f>
        <v/>
      </c>
      <c r="P77" s="10"/>
    </row>
    <row r="78" ht="15.75" customHeight="1">
      <c r="A78" s="10"/>
      <c r="B78" s="10"/>
      <c r="C78" s="10"/>
      <c r="D78" s="10"/>
      <c r="E78" s="10"/>
      <c r="F78" s="11"/>
      <c r="G78" s="11"/>
      <c r="H78" s="11"/>
      <c r="I78" s="11"/>
      <c r="J78" s="11"/>
      <c r="K78" s="11" t="str">
        <f>IF(A78="","",SUMIF('入出庫台帳'!$C:$C,A78,'入出庫台帳'!$G:$G))</f>
        <v/>
      </c>
      <c r="L78" s="11" t="str">
        <f t="shared" si="1"/>
        <v/>
      </c>
      <c r="M78" s="11" t="str">
        <f t="shared" si="2"/>
        <v/>
      </c>
      <c r="N78" s="11" t="str">
        <f t="shared" si="3"/>
        <v/>
      </c>
      <c r="O78" s="12" t="str">
        <f>IF(A78="","",IFERROR(MAXIFS('入出庫台帳'!$A:$A,'入出庫台帳'!$C:$C,A78),""))</f>
        <v/>
      </c>
      <c r="P78" s="10"/>
    </row>
    <row r="79" ht="15.75" customHeight="1">
      <c r="A79" s="10"/>
      <c r="B79" s="10"/>
      <c r="C79" s="10"/>
      <c r="D79" s="10"/>
      <c r="E79" s="10"/>
      <c r="F79" s="11"/>
      <c r="G79" s="11"/>
      <c r="H79" s="11"/>
      <c r="I79" s="11"/>
      <c r="J79" s="11"/>
      <c r="K79" s="11" t="str">
        <f>IF(A79="","",SUMIF('入出庫台帳'!$C:$C,A79,'入出庫台帳'!$G:$G))</f>
        <v/>
      </c>
      <c r="L79" s="11" t="str">
        <f t="shared" si="1"/>
        <v/>
      </c>
      <c r="M79" s="11" t="str">
        <f t="shared" si="2"/>
        <v/>
      </c>
      <c r="N79" s="11" t="str">
        <f t="shared" si="3"/>
        <v/>
      </c>
      <c r="O79" s="12" t="str">
        <f>IF(A79="","",IFERROR(MAXIFS('入出庫台帳'!$A:$A,'入出庫台帳'!$C:$C,A79),""))</f>
        <v/>
      </c>
      <c r="P79" s="10"/>
    </row>
    <row r="80" ht="15.75" customHeight="1">
      <c r="A80" s="10"/>
      <c r="B80" s="10"/>
      <c r="C80" s="10"/>
      <c r="D80" s="10"/>
      <c r="E80" s="10"/>
      <c r="F80" s="11"/>
      <c r="G80" s="11"/>
      <c r="H80" s="11"/>
      <c r="I80" s="11"/>
      <c r="J80" s="11"/>
      <c r="K80" s="11" t="str">
        <f>IF(A80="","",SUMIF('入出庫台帳'!$C:$C,A80,'入出庫台帳'!$G:$G))</f>
        <v/>
      </c>
      <c r="L80" s="11" t="str">
        <f t="shared" si="1"/>
        <v/>
      </c>
      <c r="M80" s="11" t="str">
        <f t="shared" si="2"/>
        <v/>
      </c>
      <c r="N80" s="11" t="str">
        <f t="shared" si="3"/>
        <v/>
      </c>
      <c r="O80" s="12" t="str">
        <f>IF(A80="","",IFERROR(MAXIFS('入出庫台帳'!$A:$A,'入出庫台帳'!$C:$C,A80),""))</f>
        <v/>
      </c>
      <c r="P80" s="10"/>
    </row>
    <row r="81" ht="15.75" customHeight="1">
      <c r="A81" s="10"/>
      <c r="B81" s="10"/>
      <c r="C81" s="10"/>
      <c r="D81" s="10"/>
      <c r="E81" s="10"/>
      <c r="F81" s="11"/>
      <c r="G81" s="11"/>
      <c r="H81" s="11"/>
      <c r="I81" s="11"/>
      <c r="J81" s="11"/>
      <c r="K81" s="11" t="str">
        <f>IF(A81="","",SUMIF('入出庫台帳'!$C:$C,A81,'入出庫台帳'!$G:$G))</f>
        <v/>
      </c>
      <c r="L81" s="11" t="str">
        <f t="shared" si="1"/>
        <v/>
      </c>
      <c r="M81" s="11" t="str">
        <f t="shared" si="2"/>
        <v/>
      </c>
      <c r="N81" s="11" t="str">
        <f t="shared" si="3"/>
        <v/>
      </c>
      <c r="O81" s="12" t="str">
        <f>IF(A81="","",IFERROR(MAXIFS('入出庫台帳'!$A:$A,'入出庫台帳'!$C:$C,A81),""))</f>
        <v/>
      </c>
      <c r="P81" s="10"/>
    </row>
    <row r="82" ht="15.75" customHeight="1">
      <c r="A82" s="10"/>
      <c r="B82" s="10"/>
      <c r="C82" s="10"/>
      <c r="D82" s="10"/>
      <c r="E82" s="10"/>
      <c r="F82" s="11"/>
      <c r="G82" s="11"/>
      <c r="H82" s="11"/>
      <c r="I82" s="11"/>
      <c r="J82" s="11"/>
      <c r="K82" s="11" t="str">
        <f>IF(A82="","",SUMIF('入出庫台帳'!$C:$C,A82,'入出庫台帳'!$G:$G))</f>
        <v/>
      </c>
      <c r="L82" s="11" t="str">
        <f t="shared" si="1"/>
        <v/>
      </c>
      <c r="M82" s="11" t="str">
        <f t="shared" si="2"/>
        <v/>
      </c>
      <c r="N82" s="11" t="str">
        <f t="shared" si="3"/>
        <v/>
      </c>
      <c r="O82" s="12" t="str">
        <f>IF(A82="","",IFERROR(MAXIFS('入出庫台帳'!$A:$A,'入出庫台帳'!$C:$C,A82),""))</f>
        <v/>
      </c>
      <c r="P82" s="10"/>
    </row>
    <row r="83" ht="15.75" customHeight="1">
      <c r="A83" s="10"/>
      <c r="B83" s="10"/>
      <c r="C83" s="10"/>
      <c r="D83" s="10"/>
      <c r="E83" s="10"/>
      <c r="F83" s="11"/>
      <c r="G83" s="11"/>
      <c r="H83" s="11"/>
      <c r="I83" s="11"/>
      <c r="J83" s="11"/>
      <c r="K83" s="11" t="str">
        <f>IF(A83="","",SUMIF('入出庫台帳'!$C:$C,A83,'入出庫台帳'!$G:$G))</f>
        <v/>
      </c>
      <c r="L83" s="11" t="str">
        <f t="shared" si="1"/>
        <v/>
      </c>
      <c r="M83" s="11" t="str">
        <f t="shared" si="2"/>
        <v/>
      </c>
      <c r="N83" s="11" t="str">
        <f t="shared" si="3"/>
        <v/>
      </c>
      <c r="O83" s="12" t="str">
        <f>IF(A83="","",IFERROR(MAXIFS('入出庫台帳'!$A:$A,'入出庫台帳'!$C:$C,A83),""))</f>
        <v/>
      </c>
      <c r="P83" s="10"/>
    </row>
    <row r="84" ht="15.75" customHeight="1">
      <c r="A84" s="10"/>
      <c r="B84" s="10"/>
      <c r="C84" s="10"/>
      <c r="D84" s="10"/>
      <c r="E84" s="10"/>
      <c r="F84" s="11"/>
      <c r="G84" s="11"/>
      <c r="H84" s="11"/>
      <c r="I84" s="11"/>
      <c r="J84" s="11"/>
      <c r="K84" s="11" t="str">
        <f>IF(A84="","",SUMIF('入出庫台帳'!$C:$C,A84,'入出庫台帳'!$G:$G))</f>
        <v/>
      </c>
      <c r="L84" s="11" t="str">
        <f t="shared" si="1"/>
        <v/>
      </c>
      <c r="M84" s="11" t="str">
        <f t="shared" si="2"/>
        <v/>
      </c>
      <c r="N84" s="11" t="str">
        <f t="shared" si="3"/>
        <v/>
      </c>
      <c r="O84" s="12" t="str">
        <f>IF(A84="","",IFERROR(MAXIFS('入出庫台帳'!$A:$A,'入出庫台帳'!$C:$C,A84),""))</f>
        <v/>
      </c>
      <c r="P84" s="10"/>
    </row>
    <row r="85" ht="15.75" customHeight="1">
      <c r="A85" s="10"/>
      <c r="B85" s="10"/>
      <c r="C85" s="10"/>
      <c r="D85" s="10"/>
      <c r="E85" s="10"/>
      <c r="F85" s="11"/>
      <c r="G85" s="11"/>
      <c r="H85" s="11"/>
      <c r="I85" s="11"/>
      <c r="J85" s="11"/>
      <c r="K85" s="11" t="str">
        <f>IF(A85="","",SUMIF('入出庫台帳'!$C:$C,A85,'入出庫台帳'!$G:$G))</f>
        <v/>
      </c>
      <c r="L85" s="11" t="str">
        <f t="shared" si="1"/>
        <v/>
      </c>
      <c r="M85" s="11" t="str">
        <f t="shared" si="2"/>
        <v/>
      </c>
      <c r="N85" s="11" t="str">
        <f t="shared" si="3"/>
        <v/>
      </c>
      <c r="O85" s="12" t="str">
        <f>IF(A85="","",IFERROR(MAXIFS('入出庫台帳'!$A:$A,'入出庫台帳'!$C:$C,A85),""))</f>
        <v/>
      </c>
      <c r="P85" s="10"/>
    </row>
    <row r="86" ht="15.75" customHeight="1">
      <c r="A86" s="10"/>
      <c r="B86" s="10"/>
      <c r="C86" s="10"/>
      <c r="D86" s="10"/>
      <c r="E86" s="10"/>
      <c r="F86" s="11"/>
      <c r="G86" s="11"/>
      <c r="H86" s="11"/>
      <c r="I86" s="11"/>
      <c r="J86" s="11"/>
      <c r="K86" s="11" t="str">
        <f>IF(A86="","",SUMIF('入出庫台帳'!$C:$C,A86,'入出庫台帳'!$G:$G))</f>
        <v/>
      </c>
      <c r="L86" s="11" t="str">
        <f t="shared" si="1"/>
        <v/>
      </c>
      <c r="M86" s="11" t="str">
        <f t="shared" si="2"/>
        <v/>
      </c>
      <c r="N86" s="11" t="str">
        <f t="shared" si="3"/>
        <v/>
      </c>
      <c r="O86" s="12" t="str">
        <f>IF(A86="","",IFERROR(MAXIFS('入出庫台帳'!$A:$A,'入出庫台帳'!$C:$C,A86),""))</f>
        <v/>
      </c>
      <c r="P86" s="10"/>
    </row>
    <row r="87" ht="15.75" customHeight="1">
      <c r="A87" s="10"/>
      <c r="B87" s="10"/>
      <c r="C87" s="10"/>
      <c r="D87" s="10"/>
      <c r="E87" s="10"/>
      <c r="F87" s="11"/>
      <c r="G87" s="11"/>
      <c r="H87" s="11"/>
      <c r="I87" s="11"/>
      <c r="J87" s="11"/>
      <c r="K87" s="11" t="str">
        <f>IF(A87="","",SUMIF('入出庫台帳'!$C:$C,A87,'入出庫台帳'!$G:$G))</f>
        <v/>
      </c>
      <c r="L87" s="11" t="str">
        <f t="shared" si="1"/>
        <v/>
      </c>
      <c r="M87" s="11" t="str">
        <f t="shared" si="2"/>
        <v/>
      </c>
      <c r="N87" s="11" t="str">
        <f t="shared" si="3"/>
        <v/>
      </c>
      <c r="O87" s="12" t="str">
        <f>IF(A87="","",IFERROR(MAXIFS('入出庫台帳'!$A:$A,'入出庫台帳'!$C:$C,A87),""))</f>
        <v/>
      </c>
      <c r="P87" s="10"/>
    </row>
    <row r="88" ht="15.75" customHeight="1">
      <c r="A88" s="10"/>
      <c r="B88" s="10"/>
      <c r="C88" s="10"/>
      <c r="D88" s="10"/>
      <c r="E88" s="10"/>
      <c r="F88" s="11"/>
      <c r="G88" s="11"/>
      <c r="H88" s="11"/>
      <c r="I88" s="11"/>
      <c r="J88" s="11"/>
      <c r="K88" s="11" t="str">
        <f>IF(A88="","",SUMIF('入出庫台帳'!$C:$C,A88,'入出庫台帳'!$G:$G))</f>
        <v/>
      </c>
      <c r="L88" s="11" t="str">
        <f t="shared" si="1"/>
        <v/>
      </c>
      <c r="M88" s="11" t="str">
        <f t="shared" si="2"/>
        <v/>
      </c>
      <c r="N88" s="11" t="str">
        <f t="shared" si="3"/>
        <v/>
      </c>
      <c r="O88" s="12" t="str">
        <f>IF(A88="","",IFERROR(MAXIFS('入出庫台帳'!$A:$A,'入出庫台帳'!$C:$C,A88),""))</f>
        <v/>
      </c>
      <c r="P88" s="10"/>
    </row>
    <row r="89" ht="15.75" customHeight="1">
      <c r="A89" s="10"/>
      <c r="B89" s="10"/>
      <c r="C89" s="10"/>
      <c r="D89" s="10"/>
      <c r="E89" s="10"/>
      <c r="F89" s="11"/>
      <c r="G89" s="11"/>
      <c r="H89" s="11"/>
      <c r="I89" s="11"/>
      <c r="J89" s="11"/>
      <c r="K89" s="11" t="str">
        <f>IF(A89="","",SUMIF('入出庫台帳'!$C:$C,A89,'入出庫台帳'!$G:$G))</f>
        <v/>
      </c>
      <c r="L89" s="11" t="str">
        <f t="shared" si="1"/>
        <v/>
      </c>
      <c r="M89" s="11" t="str">
        <f t="shared" si="2"/>
        <v/>
      </c>
      <c r="N89" s="11" t="str">
        <f t="shared" si="3"/>
        <v/>
      </c>
      <c r="O89" s="12" t="str">
        <f>IF(A89="","",IFERROR(MAXIFS('入出庫台帳'!$A:$A,'入出庫台帳'!$C:$C,A89),""))</f>
        <v/>
      </c>
      <c r="P89" s="10"/>
    </row>
    <row r="90" ht="15.75" customHeight="1">
      <c r="A90" s="10"/>
      <c r="B90" s="10"/>
      <c r="C90" s="10"/>
      <c r="D90" s="10"/>
      <c r="E90" s="10"/>
      <c r="F90" s="11"/>
      <c r="G90" s="11"/>
      <c r="H90" s="11"/>
      <c r="I90" s="11"/>
      <c r="J90" s="11"/>
      <c r="K90" s="11" t="str">
        <f>IF(A90="","",SUMIF('入出庫台帳'!$C:$C,A90,'入出庫台帳'!$G:$G))</f>
        <v/>
      </c>
      <c r="L90" s="11" t="str">
        <f t="shared" si="1"/>
        <v/>
      </c>
      <c r="M90" s="11" t="str">
        <f t="shared" si="2"/>
        <v/>
      </c>
      <c r="N90" s="11" t="str">
        <f t="shared" si="3"/>
        <v/>
      </c>
      <c r="O90" s="12" t="str">
        <f>IF(A90="","",IFERROR(MAXIFS('入出庫台帳'!$A:$A,'入出庫台帳'!$C:$C,A90),""))</f>
        <v/>
      </c>
      <c r="P90" s="10"/>
    </row>
    <row r="91" ht="15.75" customHeight="1">
      <c r="A91" s="10"/>
      <c r="B91" s="10"/>
      <c r="C91" s="10"/>
      <c r="D91" s="10"/>
      <c r="E91" s="10"/>
      <c r="F91" s="11"/>
      <c r="G91" s="11"/>
      <c r="H91" s="11"/>
      <c r="I91" s="11"/>
      <c r="J91" s="11"/>
      <c r="K91" s="11" t="str">
        <f>IF(A91="","",SUMIF('入出庫台帳'!$C:$C,A91,'入出庫台帳'!$G:$G))</f>
        <v/>
      </c>
      <c r="L91" s="11" t="str">
        <f t="shared" si="1"/>
        <v/>
      </c>
      <c r="M91" s="11" t="str">
        <f t="shared" si="2"/>
        <v/>
      </c>
      <c r="N91" s="11" t="str">
        <f t="shared" si="3"/>
        <v/>
      </c>
      <c r="O91" s="12" t="str">
        <f>IF(A91="","",IFERROR(MAXIFS('入出庫台帳'!$A:$A,'入出庫台帳'!$C:$C,A91),""))</f>
        <v/>
      </c>
      <c r="P91" s="10"/>
    </row>
    <row r="92" ht="15.75" customHeight="1">
      <c r="A92" s="10"/>
      <c r="B92" s="10"/>
      <c r="C92" s="10"/>
      <c r="D92" s="10"/>
      <c r="E92" s="10"/>
      <c r="F92" s="11"/>
      <c r="G92" s="11"/>
      <c r="H92" s="11"/>
      <c r="I92" s="11"/>
      <c r="J92" s="11"/>
      <c r="K92" s="11" t="str">
        <f>IF(A92="","",SUMIF('入出庫台帳'!$C:$C,A92,'入出庫台帳'!$G:$G))</f>
        <v/>
      </c>
      <c r="L92" s="11" t="str">
        <f t="shared" si="1"/>
        <v/>
      </c>
      <c r="M92" s="11" t="str">
        <f t="shared" si="2"/>
        <v/>
      </c>
      <c r="N92" s="11" t="str">
        <f t="shared" si="3"/>
        <v/>
      </c>
      <c r="O92" s="12" t="str">
        <f>IF(A92="","",IFERROR(MAXIFS('入出庫台帳'!$A:$A,'入出庫台帳'!$C:$C,A92),""))</f>
        <v/>
      </c>
      <c r="P92" s="10"/>
    </row>
    <row r="93" ht="15.75" customHeight="1">
      <c r="A93" s="10"/>
      <c r="B93" s="10"/>
      <c r="C93" s="10"/>
      <c r="D93" s="10"/>
      <c r="E93" s="10"/>
      <c r="F93" s="11"/>
      <c r="G93" s="11"/>
      <c r="H93" s="11"/>
      <c r="I93" s="11"/>
      <c r="J93" s="11"/>
      <c r="K93" s="11" t="str">
        <f>IF(A93="","",SUMIF('入出庫台帳'!$C:$C,A93,'入出庫台帳'!$G:$G))</f>
        <v/>
      </c>
      <c r="L93" s="11" t="str">
        <f t="shared" si="1"/>
        <v/>
      </c>
      <c r="M93" s="11" t="str">
        <f t="shared" si="2"/>
        <v/>
      </c>
      <c r="N93" s="11" t="str">
        <f t="shared" si="3"/>
        <v/>
      </c>
      <c r="O93" s="12" t="str">
        <f>IF(A93="","",IFERROR(MAXIFS('入出庫台帳'!$A:$A,'入出庫台帳'!$C:$C,A93),""))</f>
        <v/>
      </c>
      <c r="P93" s="10"/>
    </row>
    <row r="94" ht="15.75" customHeight="1">
      <c r="A94" s="10"/>
      <c r="B94" s="10"/>
      <c r="C94" s="10"/>
      <c r="D94" s="10"/>
      <c r="E94" s="10"/>
      <c r="F94" s="11"/>
      <c r="G94" s="11"/>
      <c r="H94" s="11"/>
      <c r="I94" s="11"/>
      <c r="J94" s="11"/>
      <c r="K94" s="11" t="str">
        <f>IF(A94="","",SUMIF('入出庫台帳'!$C:$C,A94,'入出庫台帳'!$G:$G))</f>
        <v/>
      </c>
      <c r="L94" s="11" t="str">
        <f t="shared" si="1"/>
        <v/>
      </c>
      <c r="M94" s="11" t="str">
        <f t="shared" si="2"/>
        <v/>
      </c>
      <c r="N94" s="11" t="str">
        <f t="shared" si="3"/>
        <v/>
      </c>
      <c r="O94" s="12" t="str">
        <f>IF(A94="","",IFERROR(MAXIFS('入出庫台帳'!$A:$A,'入出庫台帳'!$C:$C,A94),""))</f>
        <v/>
      </c>
      <c r="P94" s="10"/>
    </row>
    <row r="95" ht="15.75" customHeight="1">
      <c r="A95" s="10"/>
      <c r="B95" s="10"/>
      <c r="C95" s="10"/>
      <c r="D95" s="10"/>
      <c r="E95" s="10"/>
      <c r="F95" s="11"/>
      <c r="G95" s="11"/>
      <c r="H95" s="11"/>
      <c r="I95" s="11"/>
      <c r="J95" s="11"/>
      <c r="K95" s="11" t="str">
        <f>IF(A95="","",SUMIF('入出庫台帳'!$C:$C,A95,'入出庫台帳'!$G:$G))</f>
        <v/>
      </c>
      <c r="L95" s="11" t="str">
        <f t="shared" si="1"/>
        <v/>
      </c>
      <c r="M95" s="11" t="str">
        <f t="shared" si="2"/>
        <v/>
      </c>
      <c r="N95" s="11" t="str">
        <f t="shared" si="3"/>
        <v/>
      </c>
      <c r="O95" s="12" t="str">
        <f>IF(A95="","",IFERROR(MAXIFS('入出庫台帳'!$A:$A,'入出庫台帳'!$C:$C,A95),""))</f>
        <v/>
      </c>
      <c r="P95" s="10"/>
    </row>
    <row r="96" ht="15.75" customHeight="1">
      <c r="A96" s="10"/>
      <c r="B96" s="10"/>
      <c r="C96" s="10"/>
      <c r="D96" s="10"/>
      <c r="E96" s="10"/>
      <c r="F96" s="11"/>
      <c r="G96" s="11"/>
      <c r="H96" s="11"/>
      <c r="I96" s="11"/>
      <c r="J96" s="11"/>
      <c r="K96" s="11" t="str">
        <f>IF(A96="","",SUMIF('入出庫台帳'!$C:$C,A96,'入出庫台帳'!$G:$G))</f>
        <v/>
      </c>
      <c r="L96" s="11" t="str">
        <f t="shared" si="1"/>
        <v/>
      </c>
      <c r="M96" s="11" t="str">
        <f t="shared" si="2"/>
        <v/>
      </c>
      <c r="N96" s="11" t="str">
        <f t="shared" si="3"/>
        <v/>
      </c>
      <c r="O96" s="12" t="str">
        <f>IF(A96="","",IFERROR(MAXIFS('入出庫台帳'!$A:$A,'入出庫台帳'!$C:$C,A96),""))</f>
        <v/>
      </c>
      <c r="P96" s="10"/>
    </row>
    <row r="97" ht="15.75" customHeight="1">
      <c r="A97" s="10"/>
      <c r="B97" s="10"/>
      <c r="C97" s="10"/>
      <c r="D97" s="10"/>
      <c r="E97" s="10"/>
      <c r="F97" s="11"/>
      <c r="G97" s="11"/>
      <c r="H97" s="11"/>
      <c r="I97" s="11"/>
      <c r="J97" s="11"/>
      <c r="K97" s="11" t="str">
        <f>IF(A97="","",SUMIF('入出庫台帳'!$C:$C,A97,'入出庫台帳'!$G:$G))</f>
        <v/>
      </c>
      <c r="L97" s="11" t="str">
        <f t="shared" si="1"/>
        <v/>
      </c>
      <c r="M97" s="11" t="str">
        <f t="shared" si="2"/>
        <v/>
      </c>
      <c r="N97" s="11" t="str">
        <f t="shared" si="3"/>
        <v/>
      </c>
      <c r="O97" s="12" t="str">
        <f>IF(A97="","",IFERROR(MAXIFS('入出庫台帳'!$A:$A,'入出庫台帳'!$C:$C,A97),""))</f>
        <v/>
      </c>
      <c r="P97" s="10"/>
    </row>
    <row r="98" ht="15.75" customHeight="1">
      <c r="A98" s="10"/>
      <c r="B98" s="10"/>
      <c r="C98" s="10"/>
      <c r="D98" s="10"/>
      <c r="E98" s="10"/>
      <c r="F98" s="11"/>
      <c r="G98" s="11"/>
      <c r="H98" s="11"/>
      <c r="I98" s="11"/>
      <c r="J98" s="11"/>
      <c r="K98" s="11" t="str">
        <f>IF(A98="","",SUMIF('入出庫台帳'!$C:$C,A98,'入出庫台帳'!$G:$G))</f>
        <v/>
      </c>
      <c r="L98" s="11" t="str">
        <f t="shared" si="1"/>
        <v/>
      </c>
      <c r="M98" s="11" t="str">
        <f t="shared" si="2"/>
        <v/>
      </c>
      <c r="N98" s="11" t="str">
        <f t="shared" si="3"/>
        <v/>
      </c>
      <c r="O98" s="12" t="str">
        <f>IF(A98="","",IFERROR(MAXIFS('入出庫台帳'!$A:$A,'入出庫台帳'!$C:$C,A98),""))</f>
        <v/>
      </c>
      <c r="P98" s="10"/>
    </row>
    <row r="99" ht="15.75" customHeight="1">
      <c r="A99" s="10"/>
      <c r="B99" s="10"/>
      <c r="C99" s="10"/>
      <c r="D99" s="10"/>
      <c r="E99" s="10"/>
      <c r="F99" s="11"/>
      <c r="G99" s="11"/>
      <c r="H99" s="11"/>
      <c r="I99" s="11"/>
      <c r="J99" s="11"/>
      <c r="K99" s="11" t="str">
        <f>IF(A99="","",SUMIF('入出庫台帳'!$C:$C,A99,'入出庫台帳'!$G:$G))</f>
        <v/>
      </c>
      <c r="L99" s="11" t="str">
        <f t="shared" si="1"/>
        <v/>
      </c>
      <c r="M99" s="11" t="str">
        <f t="shared" si="2"/>
        <v/>
      </c>
      <c r="N99" s="11" t="str">
        <f t="shared" si="3"/>
        <v/>
      </c>
      <c r="O99" s="12" t="str">
        <f>IF(A99="","",IFERROR(MAXIFS('入出庫台帳'!$A:$A,'入出庫台帳'!$C:$C,A99),""))</f>
        <v/>
      </c>
      <c r="P99" s="10"/>
    </row>
    <row r="100" ht="15.75" customHeight="1">
      <c r="A100" s="10"/>
      <c r="B100" s="10"/>
      <c r="C100" s="10"/>
      <c r="D100" s="10"/>
      <c r="E100" s="10"/>
      <c r="F100" s="11"/>
      <c r="G100" s="11"/>
      <c r="H100" s="11"/>
      <c r="I100" s="11"/>
      <c r="J100" s="11"/>
      <c r="K100" s="11" t="str">
        <f>IF(A100="","",SUMIF('入出庫台帳'!$C:$C,A100,'入出庫台帳'!$G:$G))</f>
        <v/>
      </c>
      <c r="L100" s="11" t="str">
        <f t="shared" si="1"/>
        <v/>
      </c>
      <c r="M100" s="11" t="str">
        <f t="shared" si="2"/>
        <v/>
      </c>
      <c r="N100" s="11" t="str">
        <f t="shared" si="3"/>
        <v/>
      </c>
      <c r="O100" s="12" t="str">
        <f>IF(A100="","",IFERROR(MAXIFS('入出庫台帳'!$A:$A,'入出庫台帳'!$C:$C,A100),""))</f>
        <v/>
      </c>
      <c r="P100" s="10"/>
    </row>
    <row r="101" ht="15.75" customHeight="1">
      <c r="A101" s="10"/>
      <c r="B101" s="10"/>
      <c r="C101" s="10"/>
      <c r="D101" s="10"/>
      <c r="E101" s="10"/>
      <c r="F101" s="11"/>
      <c r="G101" s="11"/>
      <c r="H101" s="11"/>
      <c r="I101" s="11"/>
      <c r="J101" s="11"/>
      <c r="K101" s="11" t="str">
        <f>IF(A101="","",SUMIF('入出庫台帳'!$C:$C,A101,'入出庫台帳'!$G:$G))</f>
        <v/>
      </c>
      <c r="L101" s="11" t="str">
        <f t="shared" si="1"/>
        <v/>
      </c>
      <c r="M101" s="11" t="str">
        <f t="shared" si="2"/>
        <v/>
      </c>
      <c r="N101" s="11" t="str">
        <f t="shared" si="3"/>
        <v/>
      </c>
      <c r="O101" s="12" t="str">
        <f>IF(A101="","",IFERROR(MAXIFS('入出庫台帳'!$A:$A,'入出庫台帳'!$C:$C,A101),""))</f>
        <v/>
      </c>
      <c r="P101" s="10"/>
    </row>
    <row r="102" ht="15.75" customHeight="1">
      <c r="A102" s="10"/>
      <c r="B102" s="10"/>
      <c r="C102" s="10"/>
      <c r="D102" s="10"/>
      <c r="E102" s="10"/>
      <c r="F102" s="11"/>
      <c r="G102" s="11"/>
      <c r="H102" s="11"/>
      <c r="I102" s="11"/>
      <c r="J102" s="11"/>
      <c r="K102" s="11" t="str">
        <f>IF(A102="","",SUMIF('入出庫台帳'!$C:$C,A102,'入出庫台帳'!$G:$G))</f>
        <v/>
      </c>
      <c r="L102" s="11" t="str">
        <f t="shared" si="1"/>
        <v/>
      </c>
      <c r="M102" s="11" t="str">
        <f t="shared" si="2"/>
        <v/>
      </c>
      <c r="N102" s="11" t="str">
        <f t="shared" si="3"/>
        <v/>
      </c>
      <c r="O102" s="12" t="str">
        <f>IF(A102="","",IFERROR(MAXIFS('入出庫台帳'!$A:$A,'入出庫台帳'!$C:$C,A102),""))</f>
        <v/>
      </c>
      <c r="P102" s="10"/>
    </row>
    <row r="103" ht="15.75" customHeight="1">
      <c r="A103" s="10"/>
      <c r="B103" s="10"/>
      <c r="C103" s="10"/>
      <c r="D103" s="10"/>
      <c r="E103" s="10"/>
      <c r="F103" s="11"/>
      <c r="G103" s="11"/>
      <c r="H103" s="11"/>
      <c r="I103" s="11"/>
      <c r="J103" s="11"/>
      <c r="K103" s="11" t="str">
        <f>IF(A103="","",SUMIF('入出庫台帳'!$C:$C,A103,'入出庫台帳'!$G:$G))</f>
        <v/>
      </c>
      <c r="L103" s="11" t="str">
        <f t="shared" si="1"/>
        <v/>
      </c>
      <c r="M103" s="11" t="str">
        <f t="shared" si="2"/>
        <v/>
      </c>
      <c r="N103" s="11" t="str">
        <f t="shared" si="3"/>
        <v/>
      </c>
      <c r="O103" s="12" t="str">
        <f>IF(A103="","",IFERROR(MAXIFS('入出庫台帳'!$A:$A,'入出庫台帳'!$C:$C,A103),""))</f>
        <v/>
      </c>
      <c r="P103" s="10"/>
    </row>
    <row r="104" ht="15.75" customHeight="1">
      <c r="A104" s="10"/>
      <c r="B104" s="10"/>
      <c r="C104" s="10"/>
      <c r="D104" s="10"/>
      <c r="E104" s="10"/>
      <c r="F104" s="11"/>
      <c r="G104" s="11"/>
      <c r="H104" s="11"/>
      <c r="I104" s="11"/>
      <c r="J104" s="11"/>
      <c r="K104" s="11" t="str">
        <f>IF(A104="","",SUMIF('入出庫台帳'!$C:$C,A104,'入出庫台帳'!$G:$G))</f>
        <v/>
      </c>
      <c r="L104" s="11" t="str">
        <f t="shared" si="1"/>
        <v/>
      </c>
      <c r="M104" s="11" t="str">
        <f t="shared" si="2"/>
        <v/>
      </c>
      <c r="N104" s="11" t="str">
        <f t="shared" si="3"/>
        <v/>
      </c>
      <c r="O104" s="12" t="str">
        <f>IF(A104="","",IFERROR(MAXIFS('入出庫台帳'!$A:$A,'入出庫台帳'!$C:$C,A104),""))</f>
        <v/>
      </c>
      <c r="P104" s="10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P1"/>
    <mergeCell ref="A2:P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2.75"/>
    <col customWidth="1" min="3" max="3" width="12.38"/>
    <col customWidth="1" min="4" max="4" width="20.75"/>
    <col customWidth="1" min="5" max="5" width="12.38"/>
    <col customWidth="1" min="6" max="6" width="9.63"/>
    <col customWidth="1" min="7" max="7" width="11.25"/>
    <col customWidth="1" min="8" max="8" width="10.38"/>
    <col customWidth="1" min="9" max="9" width="12.38"/>
    <col customWidth="1" min="10" max="10" width="14.13"/>
    <col customWidth="1" min="11" max="11" width="19.25"/>
    <col customWidth="1" min="12" max="12" width="11.0"/>
    <col customWidth="1" min="13" max="13" width="12.38"/>
    <col customWidth="1" min="14" max="14" width="25.0"/>
    <col customWidth="1" min="15" max="15" width="11.88"/>
    <col customWidth="1" min="16" max="26" width="8.63"/>
  </cols>
  <sheetData>
    <row r="1" ht="21.0" customHeight="1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4.0" customHeight="1">
      <c r="A2" s="4" t="s">
        <v>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4" ht="24.0" customHeight="1">
      <c r="A4" s="7" t="s">
        <v>83</v>
      </c>
      <c r="B4" s="7" t="s">
        <v>84</v>
      </c>
      <c r="C4" s="7" t="s">
        <v>33</v>
      </c>
      <c r="D4" s="7" t="s">
        <v>10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35</v>
      </c>
      <c r="K4" s="7" t="s">
        <v>90</v>
      </c>
      <c r="L4" s="7" t="s">
        <v>91</v>
      </c>
      <c r="M4" s="7" t="s">
        <v>92</v>
      </c>
      <c r="N4" s="7" t="s">
        <v>93</v>
      </c>
      <c r="O4" s="7" t="s">
        <v>94</v>
      </c>
    </row>
    <row r="5">
      <c r="A5" s="12">
        <v>46027.0</v>
      </c>
      <c r="B5" s="10" t="s">
        <v>95</v>
      </c>
      <c r="C5" s="10" t="s">
        <v>44</v>
      </c>
      <c r="D5" s="10" t="str">
        <f>IF(C5="","",IFERROR(VLOOKUP(C5,'在庫一覧'!$A:$B,2,FALSE),"未登録"))</f>
        <v>標準ボルト M6</v>
      </c>
      <c r="E5" s="10" t="s">
        <v>96</v>
      </c>
      <c r="F5" s="11">
        <v>900.0</v>
      </c>
      <c r="G5" s="11">
        <f t="shared" ref="G5:G204" si="1">IF(E5="","",IF(OR(E5="出庫",E5="返品出庫",E5="廃棄"),-F5,F5))</f>
        <v>900</v>
      </c>
      <c r="H5" s="11">
        <f>IF(C5="","",IFERROR(VLOOKUP(C5,'在庫一覧'!$A:$F,6,FALSE),0))</f>
        <v>18</v>
      </c>
      <c r="I5" s="11">
        <f t="shared" ref="I5:I204" si="2">IF(F5="","",ABS(G5)*H5)</f>
        <v>16200</v>
      </c>
      <c r="J5" s="10" t="s">
        <v>47</v>
      </c>
      <c r="K5" s="10" t="s">
        <v>97</v>
      </c>
      <c r="L5" s="10" t="s">
        <v>98</v>
      </c>
      <c r="M5" s="10" t="s">
        <v>99</v>
      </c>
      <c r="N5" s="10"/>
      <c r="O5" s="10" t="s">
        <v>100</v>
      </c>
    </row>
    <row r="6">
      <c r="A6" s="12">
        <v>46030.0</v>
      </c>
      <c r="B6" s="10" t="s">
        <v>101</v>
      </c>
      <c r="C6" s="10" t="s">
        <v>54</v>
      </c>
      <c r="D6" s="10" t="str">
        <f>IF(C6="","",IFERROR(VLOOKUP(C6,'在庫一覧'!$A:$B,2,FALSE),"未登録"))</f>
        <v>梱包箱 S</v>
      </c>
      <c r="E6" s="10" t="s">
        <v>96</v>
      </c>
      <c r="F6" s="11">
        <v>600.0</v>
      </c>
      <c r="G6" s="11">
        <f t="shared" si="1"/>
        <v>600</v>
      </c>
      <c r="H6" s="11">
        <f>IF(C6="","",IFERROR(VLOOKUP(C6,'在庫一覧'!$A:$F,6,FALSE),0))</f>
        <v>62</v>
      </c>
      <c r="I6" s="11">
        <f t="shared" si="2"/>
        <v>37200</v>
      </c>
      <c r="J6" s="10" t="s">
        <v>57</v>
      </c>
      <c r="K6" s="10" t="s">
        <v>97</v>
      </c>
      <c r="L6" s="10" t="s">
        <v>98</v>
      </c>
      <c r="M6" s="10" t="s">
        <v>102</v>
      </c>
      <c r="N6" s="10"/>
      <c r="O6" s="10" t="s">
        <v>100</v>
      </c>
    </row>
    <row r="7">
      <c r="A7" s="12">
        <v>46032.0</v>
      </c>
      <c r="B7" s="10" t="s">
        <v>103</v>
      </c>
      <c r="C7" s="10" t="s">
        <v>50</v>
      </c>
      <c r="D7" s="10" t="str">
        <f>IF(C7="","",IFERROR(VLOOKUP(C7,'在庫一覧'!$A:$B,2,FALSE),"未登録"))</f>
        <v>樹脂ケース A</v>
      </c>
      <c r="E7" s="10" t="s">
        <v>96</v>
      </c>
      <c r="F7" s="11">
        <v>300.0</v>
      </c>
      <c r="G7" s="11">
        <f t="shared" si="1"/>
        <v>300</v>
      </c>
      <c r="H7" s="11">
        <f>IF(C7="","",IFERROR(VLOOKUP(C7,'在庫一覧'!$A:$F,6,FALSE),0))</f>
        <v>240</v>
      </c>
      <c r="I7" s="11">
        <f t="shared" si="2"/>
        <v>72000</v>
      </c>
      <c r="J7" s="10" t="s">
        <v>47</v>
      </c>
      <c r="K7" s="10" t="s">
        <v>97</v>
      </c>
      <c r="L7" s="10" t="s">
        <v>104</v>
      </c>
      <c r="M7" s="10" t="s">
        <v>105</v>
      </c>
      <c r="N7" s="10"/>
      <c r="O7" s="10" t="s">
        <v>100</v>
      </c>
    </row>
    <row r="8">
      <c r="A8" s="12">
        <v>46034.0</v>
      </c>
      <c r="B8" s="10" t="s">
        <v>106</v>
      </c>
      <c r="C8" s="10" t="s">
        <v>60</v>
      </c>
      <c r="D8" s="10" t="str">
        <f>IF(C8="","",IFERROR(VLOOKUP(C8,'在庫一覧'!$A:$B,2,FALSE),"未登録"))</f>
        <v>ラベルシール</v>
      </c>
      <c r="E8" s="10" t="s">
        <v>96</v>
      </c>
      <c r="F8" s="11">
        <v>2500.0</v>
      </c>
      <c r="G8" s="11">
        <f t="shared" si="1"/>
        <v>2500</v>
      </c>
      <c r="H8" s="11">
        <f>IF(C8="","",IFERROR(VLOOKUP(C8,'在庫一覧'!$A:$F,6,FALSE),0))</f>
        <v>8</v>
      </c>
      <c r="I8" s="11">
        <f t="shared" si="2"/>
        <v>20000</v>
      </c>
      <c r="J8" s="10" t="s">
        <v>57</v>
      </c>
      <c r="K8" s="10" t="s">
        <v>97</v>
      </c>
      <c r="L8" s="10" t="s">
        <v>107</v>
      </c>
      <c r="M8" s="10" t="s">
        <v>108</v>
      </c>
      <c r="N8" s="10"/>
      <c r="O8" s="10" t="s">
        <v>100</v>
      </c>
    </row>
    <row r="9">
      <c r="A9" s="12">
        <v>46040.0</v>
      </c>
      <c r="B9" s="10" t="s">
        <v>109</v>
      </c>
      <c r="C9" s="10" t="s">
        <v>69</v>
      </c>
      <c r="D9" s="10" t="str">
        <f>IF(C9="","",IFERROR(VLOOKUP(C9,'在庫一覧'!$A:$B,2,FALSE),"未登録"))</f>
        <v>完成品 Beta</v>
      </c>
      <c r="E9" s="10" t="s">
        <v>96</v>
      </c>
      <c r="F9" s="11">
        <v>20.0</v>
      </c>
      <c r="G9" s="11">
        <f t="shared" si="1"/>
        <v>20</v>
      </c>
      <c r="H9" s="11">
        <f>IF(C9="","",IFERROR(VLOOKUP(C9,'在庫一覧'!$A:$F,6,FALSE),0))</f>
        <v>12800</v>
      </c>
      <c r="I9" s="11">
        <f t="shared" si="2"/>
        <v>256000</v>
      </c>
      <c r="J9" s="10" t="s">
        <v>66</v>
      </c>
      <c r="K9" s="10" t="s">
        <v>110</v>
      </c>
      <c r="L9" s="10" t="s">
        <v>107</v>
      </c>
      <c r="M9" s="10" t="s">
        <v>111</v>
      </c>
      <c r="N9" s="10"/>
      <c r="O9" s="10" t="s">
        <v>100</v>
      </c>
    </row>
    <row r="10">
      <c r="A10" s="12">
        <v>46054.0</v>
      </c>
      <c r="B10" s="10" t="s">
        <v>112</v>
      </c>
      <c r="C10" s="10" t="s">
        <v>63</v>
      </c>
      <c r="D10" s="10" t="str">
        <f>IF(C10="","",IFERROR(VLOOKUP(C10,'在庫一覧'!$A:$B,2,FALSE),"未登録"))</f>
        <v>完成品 Alpha</v>
      </c>
      <c r="E10" s="10" t="s">
        <v>96</v>
      </c>
      <c r="F10" s="11">
        <v>50.0</v>
      </c>
      <c r="G10" s="11">
        <f t="shared" si="1"/>
        <v>50</v>
      </c>
      <c r="H10" s="11">
        <f>IF(C10="","",IFERROR(VLOOKUP(C10,'在庫一覧'!$A:$F,6,FALSE),0))</f>
        <v>9800</v>
      </c>
      <c r="I10" s="11">
        <f t="shared" si="2"/>
        <v>490000</v>
      </c>
      <c r="J10" s="10" t="s">
        <v>66</v>
      </c>
      <c r="K10" s="10" t="s">
        <v>110</v>
      </c>
      <c r="L10" s="10" t="s">
        <v>107</v>
      </c>
      <c r="M10" s="10" t="s">
        <v>113</v>
      </c>
      <c r="N10" s="10"/>
      <c r="O10" s="10" t="s">
        <v>100</v>
      </c>
    </row>
    <row r="11">
      <c r="A11" s="12">
        <v>46057.0</v>
      </c>
      <c r="B11" s="10" t="s">
        <v>114</v>
      </c>
      <c r="C11" s="10" t="s">
        <v>44</v>
      </c>
      <c r="D11" s="10" t="str">
        <f>IF(C11="","",IFERROR(VLOOKUP(C11,'在庫一覧'!$A:$B,2,FALSE),"未登録"))</f>
        <v>標準ボルト M6</v>
      </c>
      <c r="E11" s="10" t="s">
        <v>115</v>
      </c>
      <c r="F11" s="11">
        <v>180.0</v>
      </c>
      <c r="G11" s="11">
        <f t="shared" si="1"/>
        <v>-180</v>
      </c>
      <c r="H11" s="11">
        <f>IF(C11="","",IFERROR(VLOOKUP(C11,'在庫一覧'!$A:$F,6,FALSE),0))</f>
        <v>18</v>
      </c>
      <c r="I11" s="11">
        <f t="shared" si="2"/>
        <v>3240</v>
      </c>
      <c r="J11" s="10" t="s">
        <v>47</v>
      </c>
      <c r="K11" s="10" t="s">
        <v>116</v>
      </c>
      <c r="L11" s="10" t="s">
        <v>117</v>
      </c>
      <c r="M11" s="10" t="s">
        <v>118</v>
      </c>
      <c r="N11" s="10"/>
      <c r="O11" s="10" t="s">
        <v>100</v>
      </c>
    </row>
    <row r="12">
      <c r="A12" s="12">
        <v>46063.0</v>
      </c>
      <c r="B12" s="10" t="s">
        <v>119</v>
      </c>
      <c r="C12" s="10" t="s">
        <v>72</v>
      </c>
      <c r="D12" s="10" t="str">
        <f>IF(C12="","",IFERROR(VLOOKUP(C12,'在庫一覧'!$A:$B,2,FALSE),"未登録"))</f>
        <v>補修部品 C</v>
      </c>
      <c r="E12" s="10" t="s">
        <v>96</v>
      </c>
      <c r="F12" s="11">
        <v>25.0</v>
      </c>
      <c r="G12" s="11">
        <f t="shared" si="1"/>
        <v>25</v>
      </c>
      <c r="H12" s="11">
        <f>IF(C12="","",IFERROR(VLOOKUP(C12,'在庫一覧'!$A:$F,6,FALSE),0))</f>
        <v>1350</v>
      </c>
      <c r="I12" s="11">
        <f t="shared" si="2"/>
        <v>33750</v>
      </c>
      <c r="J12" s="10" t="s">
        <v>47</v>
      </c>
      <c r="K12" s="10" t="s">
        <v>120</v>
      </c>
      <c r="L12" s="10" t="s">
        <v>98</v>
      </c>
      <c r="M12" s="10" t="s">
        <v>121</v>
      </c>
      <c r="N12" s="10"/>
      <c r="O12" s="10" t="s">
        <v>100</v>
      </c>
    </row>
    <row r="13">
      <c r="A13" s="12">
        <v>46067.0</v>
      </c>
      <c r="B13" s="10" t="s">
        <v>122</v>
      </c>
      <c r="C13" s="10" t="s">
        <v>50</v>
      </c>
      <c r="D13" s="10" t="str">
        <f>IF(C13="","",IFERROR(VLOOKUP(C13,'在庫一覧'!$A:$B,2,FALSE),"未登録"))</f>
        <v>樹脂ケース A</v>
      </c>
      <c r="E13" s="10" t="s">
        <v>115</v>
      </c>
      <c r="F13" s="11">
        <v>160.0</v>
      </c>
      <c r="G13" s="11">
        <f t="shared" si="1"/>
        <v>-160</v>
      </c>
      <c r="H13" s="11">
        <f>IF(C13="","",IFERROR(VLOOKUP(C13,'在庫一覧'!$A:$F,6,FALSE),0))</f>
        <v>240</v>
      </c>
      <c r="I13" s="11">
        <f t="shared" si="2"/>
        <v>38400</v>
      </c>
      <c r="J13" s="10" t="s">
        <v>47</v>
      </c>
      <c r="K13" s="10" t="s">
        <v>116</v>
      </c>
      <c r="L13" s="10" t="s">
        <v>117</v>
      </c>
      <c r="M13" s="10" t="s">
        <v>123</v>
      </c>
      <c r="N13" s="10"/>
      <c r="O13" s="10" t="s">
        <v>100</v>
      </c>
    </row>
    <row r="14">
      <c r="A14" s="12">
        <v>46073.0</v>
      </c>
      <c r="B14" s="10" t="s">
        <v>124</v>
      </c>
      <c r="C14" s="10" t="s">
        <v>54</v>
      </c>
      <c r="D14" s="10" t="str">
        <f>IF(C14="","",IFERROR(VLOOKUP(C14,'在庫一覧'!$A:$B,2,FALSE),"未登録"))</f>
        <v>梱包箱 S</v>
      </c>
      <c r="E14" s="10" t="s">
        <v>115</v>
      </c>
      <c r="F14" s="11">
        <v>210.0</v>
      </c>
      <c r="G14" s="11">
        <f t="shared" si="1"/>
        <v>-210</v>
      </c>
      <c r="H14" s="11">
        <f>IF(C14="","",IFERROR(VLOOKUP(C14,'在庫一覧'!$A:$F,6,FALSE),0))</f>
        <v>62</v>
      </c>
      <c r="I14" s="11">
        <f t="shared" si="2"/>
        <v>13020</v>
      </c>
      <c r="J14" s="10" t="s">
        <v>57</v>
      </c>
      <c r="K14" s="10" t="s">
        <v>125</v>
      </c>
      <c r="L14" s="10" t="s">
        <v>104</v>
      </c>
      <c r="M14" s="10" t="s">
        <v>126</v>
      </c>
      <c r="N14" s="10"/>
      <c r="O14" s="10" t="s">
        <v>100</v>
      </c>
    </row>
    <row r="15">
      <c r="A15" s="12">
        <v>46086.0</v>
      </c>
      <c r="B15" s="10" t="s">
        <v>127</v>
      </c>
      <c r="C15" s="10" t="s">
        <v>76</v>
      </c>
      <c r="D15" s="10" t="str">
        <f>IF(C15="","",IFERROR(VLOOKUP(C15,'在庫一覧'!$A:$B,2,FALSE),"未登録"))</f>
        <v>検査治具 D</v>
      </c>
      <c r="E15" s="10" t="s">
        <v>96</v>
      </c>
      <c r="F15" s="11">
        <v>5.0</v>
      </c>
      <c r="G15" s="11">
        <f t="shared" si="1"/>
        <v>5</v>
      </c>
      <c r="H15" s="11">
        <f>IF(C15="","",IFERROR(VLOOKUP(C15,'在庫一覧'!$A:$F,6,FALSE),0))</f>
        <v>5400</v>
      </c>
      <c r="I15" s="11">
        <f t="shared" si="2"/>
        <v>27000</v>
      </c>
      <c r="J15" s="10" t="s">
        <v>79</v>
      </c>
      <c r="K15" s="10" t="s">
        <v>128</v>
      </c>
      <c r="L15" s="10" t="s">
        <v>104</v>
      </c>
      <c r="M15" s="10" t="s">
        <v>129</v>
      </c>
      <c r="N15" s="10"/>
      <c r="O15" s="10" t="s">
        <v>100</v>
      </c>
    </row>
    <row r="16">
      <c r="A16" s="12">
        <v>46091.0</v>
      </c>
      <c r="B16" s="10" t="s">
        <v>130</v>
      </c>
      <c r="C16" s="10" t="s">
        <v>44</v>
      </c>
      <c r="D16" s="10" t="str">
        <f>IF(C16="","",IFERROR(VLOOKUP(C16,'在庫一覧'!$A:$B,2,FALSE),"未登録"))</f>
        <v>標準ボルト M6</v>
      </c>
      <c r="E16" s="10" t="s">
        <v>115</v>
      </c>
      <c r="F16" s="11">
        <v>90.0</v>
      </c>
      <c r="G16" s="11">
        <f t="shared" si="1"/>
        <v>-90</v>
      </c>
      <c r="H16" s="11">
        <f>IF(C16="","",IFERROR(VLOOKUP(C16,'在庫一覧'!$A:$F,6,FALSE),0))</f>
        <v>18</v>
      </c>
      <c r="I16" s="11">
        <f t="shared" si="2"/>
        <v>1620</v>
      </c>
      <c r="J16" s="10" t="s">
        <v>47</v>
      </c>
      <c r="K16" s="10" t="s">
        <v>116</v>
      </c>
      <c r="L16" s="10" t="s">
        <v>117</v>
      </c>
      <c r="M16" s="10" t="s">
        <v>131</v>
      </c>
      <c r="N16" s="10"/>
      <c r="O16" s="10" t="s">
        <v>100</v>
      </c>
    </row>
    <row r="17">
      <c r="A17" s="12">
        <v>46093.0</v>
      </c>
      <c r="B17" s="10" t="s">
        <v>132</v>
      </c>
      <c r="C17" s="10" t="s">
        <v>60</v>
      </c>
      <c r="D17" s="10" t="str">
        <f>IF(C17="","",IFERROR(VLOOKUP(C17,'在庫一覧'!$A:$B,2,FALSE),"未登録"))</f>
        <v>ラベルシール</v>
      </c>
      <c r="E17" s="10" t="s">
        <v>115</v>
      </c>
      <c r="F17" s="11">
        <v>950.0</v>
      </c>
      <c r="G17" s="11">
        <f t="shared" si="1"/>
        <v>-950</v>
      </c>
      <c r="H17" s="11">
        <f>IF(C17="","",IFERROR(VLOOKUP(C17,'在庫一覧'!$A:$F,6,FALSE),0))</f>
        <v>8</v>
      </c>
      <c r="I17" s="11">
        <f t="shared" si="2"/>
        <v>7600</v>
      </c>
      <c r="J17" s="10" t="s">
        <v>57</v>
      </c>
      <c r="K17" s="10" t="s">
        <v>133</v>
      </c>
      <c r="L17" s="10" t="s">
        <v>107</v>
      </c>
      <c r="M17" s="10" t="s">
        <v>134</v>
      </c>
      <c r="N17" s="10"/>
      <c r="O17" s="10" t="s">
        <v>100</v>
      </c>
    </row>
    <row r="18">
      <c r="A18" s="12">
        <v>46096.0</v>
      </c>
      <c r="B18" s="10" t="s">
        <v>135</v>
      </c>
      <c r="C18" s="10" t="s">
        <v>69</v>
      </c>
      <c r="D18" s="10" t="str">
        <f>IF(C18="","",IFERROR(VLOOKUP(C18,'在庫一覧'!$A:$B,2,FALSE),"未登録"))</f>
        <v>完成品 Beta</v>
      </c>
      <c r="E18" s="10" t="s">
        <v>115</v>
      </c>
      <c r="F18" s="11">
        <v>10.0</v>
      </c>
      <c r="G18" s="11">
        <f t="shared" si="1"/>
        <v>-10</v>
      </c>
      <c r="H18" s="11">
        <f>IF(C18="","",IFERROR(VLOOKUP(C18,'在庫一覧'!$A:$F,6,FALSE),0))</f>
        <v>12800</v>
      </c>
      <c r="I18" s="11">
        <f t="shared" si="2"/>
        <v>128000</v>
      </c>
      <c r="J18" s="10" t="s">
        <v>66</v>
      </c>
      <c r="K18" s="10" t="s">
        <v>136</v>
      </c>
      <c r="L18" s="10" t="s">
        <v>104</v>
      </c>
      <c r="M18" s="10" t="s">
        <v>137</v>
      </c>
      <c r="N18" s="10"/>
      <c r="O18" s="10" t="s">
        <v>100</v>
      </c>
    </row>
    <row r="19">
      <c r="A19" s="12">
        <v>46097.0</v>
      </c>
      <c r="B19" s="10" t="s">
        <v>138</v>
      </c>
      <c r="C19" s="10" t="s">
        <v>72</v>
      </c>
      <c r="D19" s="10" t="str">
        <f>IF(C19="","",IFERROR(VLOOKUP(C19,'在庫一覧'!$A:$B,2,FALSE),"未登録"))</f>
        <v>補修部品 C</v>
      </c>
      <c r="E19" s="10" t="s">
        <v>115</v>
      </c>
      <c r="F19" s="11">
        <v>14.0</v>
      </c>
      <c r="G19" s="11">
        <f t="shared" si="1"/>
        <v>-14</v>
      </c>
      <c r="H19" s="11">
        <f>IF(C19="","",IFERROR(VLOOKUP(C19,'在庫一覧'!$A:$F,6,FALSE),0))</f>
        <v>1350</v>
      </c>
      <c r="I19" s="11">
        <f t="shared" si="2"/>
        <v>18900</v>
      </c>
      <c r="J19" s="10" t="s">
        <v>47</v>
      </c>
      <c r="K19" s="10" t="s">
        <v>139</v>
      </c>
      <c r="L19" s="10" t="s">
        <v>98</v>
      </c>
      <c r="M19" s="10" t="s">
        <v>140</v>
      </c>
      <c r="N19" s="10"/>
      <c r="O19" s="10" t="s">
        <v>100</v>
      </c>
    </row>
    <row r="20">
      <c r="A20" s="12">
        <v>46099.0</v>
      </c>
      <c r="B20" s="10" t="s">
        <v>141</v>
      </c>
      <c r="C20" s="10" t="s">
        <v>50</v>
      </c>
      <c r="D20" s="10" t="str">
        <f>IF(C20="","",IFERROR(VLOOKUP(C20,'在庫一覧'!$A:$B,2,FALSE),"未登録"))</f>
        <v>樹脂ケース A</v>
      </c>
      <c r="E20" s="10" t="s">
        <v>115</v>
      </c>
      <c r="F20" s="11">
        <v>80.0</v>
      </c>
      <c r="G20" s="11">
        <f t="shared" si="1"/>
        <v>-80</v>
      </c>
      <c r="H20" s="11">
        <f>IF(C20="","",IFERROR(VLOOKUP(C20,'在庫一覧'!$A:$F,6,FALSE),0))</f>
        <v>240</v>
      </c>
      <c r="I20" s="11">
        <f t="shared" si="2"/>
        <v>19200</v>
      </c>
      <c r="J20" s="10" t="s">
        <v>47</v>
      </c>
      <c r="K20" s="10" t="s">
        <v>116</v>
      </c>
      <c r="L20" s="10" t="s">
        <v>117</v>
      </c>
      <c r="M20" s="10" t="s">
        <v>142</v>
      </c>
      <c r="N20" s="10"/>
      <c r="O20" s="10" t="s">
        <v>100</v>
      </c>
    </row>
    <row r="21" ht="15.75" customHeight="1">
      <c r="A21" s="12">
        <v>46103.0</v>
      </c>
      <c r="B21" s="10" t="s">
        <v>143</v>
      </c>
      <c r="C21" s="10" t="s">
        <v>63</v>
      </c>
      <c r="D21" s="10" t="str">
        <f>IF(C21="","",IFERROR(VLOOKUP(C21,'在庫一覧'!$A:$B,2,FALSE),"未登録"))</f>
        <v>完成品 Alpha</v>
      </c>
      <c r="E21" s="10" t="s">
        <v>115</v>
      </c>
      <c r="F21" s="11">
        <v>10.0</v>
      </c>
      <c r="G21" s="11">
        <f t="shared" si="1"/>
        <v>-10</v>
      </c>
      <c r="H21" s="11">
        <f>IF(C21="","",IFERROR(VLOOKUP(C21,'在庫一覧'!$A:$F,6,FALSE),0))</f>
        <v>9800</v>
      </c>
      <c r="I21" s="11">
        <f t="shared" si="2"/>
        <v>98000</v>
      </c>
      <c r="J21" s="10" t="s">
        <v>66</v>
      </c>
      <c r="K21" s="10" t="s">
        <v>136</v>
      </c>
      <c r="L21" s="10" t="s">
        <v>104</v>
      </c>
      <c r="M21" s="10" t="s">
        <v>144</v>
      </c>
      <c r="N21" s="10"/>
      <c r="O21" s="10" t="s">
        <v>100</v>
      </c>
    </row>
    <row r="22" ht="15.75" customHeight="1">
      <c r="A22" s="12">
        <v>46116.0</v>
      </c>
      <c r="B22" s="10" t="s">
        <v>145</v>
      </c>
      <c r="C22" s="10" t="s">
        <v>76</v>
      </c>
      <c r="D22" s="10" t="str">
        <f>IF(C22="","",IFERROR(VLOOKUP(C22,'在庫一覧'!$A:$B,2,FALSE),"未登録"))</f>
        <v>検査治具 D</v>
      </c>
      <c r="E22" s="10" t="s">
        <v>115</v>
      </c>
      <c r="F22" s="11">
        <v>1.0</v>
      </c>
      <c r="G22" s="11">
        <f t="shared" si="1"/>
        <v>-1</v>
      </c>
      <c r="H22" s="11">
        <f>IF(C22="","",IFERROR(VLOOKUP(C22,'在庫一覧'!$A:$F,6,FALSE),0))</f>
        <v>5400</v>
      </c>
      <c r="I22" s="11">
        <f t="shared" si="2"/>
        <v>5400</v>
      </c>
      <c r="J22" s="10" t="s">
        <v>79</v>
      </c>
      <c r="K22" s="10" t="s">
        <v>146</v>
      </c>
      <c r="L22" s="10" t="s">
        <v>107</v>
      </c>
      <c r="M22" s="10" t="s">
        <v>147</v>
      </c>
      <c r="N22" s="10"/>
      <c r="O22" s="10" t="s">
        <v>100</v>
      </c>
    </row>
    <row r="23" ht="15.75" customHeight="1">
      <c r="A23" s="12">
        <v>46122.0</v>
      </c>
      <c r="B23" s="10" t="s">
        <v>148</v>
      </c>
      <c r="C23" s="10" t="s">
        <v>60</v>
      </c>
      <c r="D23" s="10" t="str">
        <f>IF(C23="","",IFERROR(VLOOKUP(C23,'在庫一覧'!$A:$B,2,FALSE),"未登録"))</f>
        <v>ラベルシール</v>
      </c>
      <c r="E23" s="10" t="s">
        <v>115</v>
      </c>
      <c r="F23" s="11">
        <v>350.0</v>
      </c>
      <c r="G23" s="11">
        <f t="shared" si="1"/>
        <v>-350</v>
      </c>
      <c r="H23" s="11">
        <f>IF(C23="","",IFERROR(VLOOKUP(C23,'在庫一覧'!$A:$F,6,FALSE),0))</f>
        <v>8</v>
      </c>
      <c r="I23" s="11">
        <f t="shared" si="2"/>
        <v>2800</v>
      </c>
      <c r="J23" s="10" t="s">
        <v>57</v>
      </c>
      <c r="K23" s="10" t="s">
        <v>133</v>
      </c>
      <c r="L23" s="10" t="s">
        <v>107</v>
      </c>
      <c r="M23" s="10" t="s">
        <v>149</v>
      </c>
      <c r="N23" s="10"/>
      <c r="O23" s="10" t="s">
        <v>100</v>
      </c>
    </row>
    <row r="24" ht="15.75" customHeight="1">
      <c r="A24" s="12">
        <v>46130.0</v>
      </c>
      <c r="B24" s="10" t="s">
        <v>150</v>
      </c>
      <c r="C24" s="10" t="s">
        <v>44</v>
      </c>
      <c r="D24" s="10" t="str">
        <f>IF(C24="","",IFERROR(VLOOKUP(C24,'在庫一覧'!$A:$B,2,FALSE),"未登録"))</f>
        <v>標準ボルト M6</v>
      </c>
      <c r="E24" s="10" t="s">
        <v>115</v>
      </c>
      <c r="F24" s="11">
        <v>18.0</v>
      </c>
      <c r="G24" s="11">
        <f t="shared" si="1"/>
        <v>-18</v>
      </c>
      <c r="H24" s="11">
        <f>IF(C24="","",IFERROR(VLOOKUP(C24,'在庫一覧'!$A:$F,6,FALSE),0))</f>
        <v>18</v>
      </c>
      <c r="I24" s="11">
        <f t="shared" si="2"/>
        <v>324</v>
      </c>
      <c r="J24" s="10" t="s">
        <v>47</v>
      </c>
      <c r="K24" s="10" t="s">
        <v>116</v>
      </c>
      <c r="L24" s="10" t="s">
        <v>117</v>
      </c>
      <c r="M24" s="10" t="s">
        <v>151</v>
      </c>
      <c r="N24" s="10"/>
      <c r="O24" s="10" t="s">
        <v>100</v>
      </c>
    </row>
    <row r="25" ht="15.75" customHeight="1">
      <c r="A25" s="12">
        <v>46131.0</v>
      </c>
      <c r="B25" s="10" t="s">
        <v>152</v>
      </c>
      <c r="C25" s="10" t="s">
        <v>50</v>
      </c>
      <c r="D25" s="10" t="str">
        <f>IF(C25="","",IFERROR(VLOOKUP(C25,'在庫一覧'!$A:$B,2,FALSE),"未登録"))</f>
        <v>樹脂ケース A</v>
      </c>
      <c r="E25" s="10" t="s">
        <v>115</v>
      </c>
      <c r="F25" s="11">
        <v>25.0</v>
      </c>
      <c r="G25" s="11">
        <f t="shared" si="1"/>
        <v>-25</v>
      </c>
      <c r="H25" s="11">
        <f>IF(C25="","",IFERROR(VLOOKUP(C25,'在庫一覧'!$A:$F,6,FALSE),0))</f>
        <v>240</v>
      </c>
      <c r="I25" s="11">
        <f t="shared" si="2"/>
        <v>6000</v>
      </c>
      <c r="J25" s="10" t="s">
        <v>47</v>
      </c>
      <c r="K25" s="10" t="s">
        <v>116</v>
      </c>
      <c r="L25" s="10" t="s">
        <v>117</v>
      </c>
      <c r="M25" s="10" t="s">
        <v>153</v>
      </c>
      <c r="N25" s="10"/>
      <c r="O25" s="10" t="s">
        <v>100</v>
      </c>
    </row>
    <row r="26" ht="15.75" customHeight="1">
      <c r="A26" s="12">
        <v>46132.0</v>
      </c>
      <c r="B26" s="10" t="s">
        <v>154</v>
      </c>
      <c r="C26" s="10" t="s">
        <v>63</v>
      </c>
      <c r="D26" s="10" t="str">
        <f>IF(C26="","",IFERROR(VLOOKUP(C26,'在庫一覧'!$A:$B,2,FALSE),"未登録"))</f>
        <v>完成品 Alpha</v>
      </c>
      <c r="E26" s="10" t="s">
        <v>115</v>
      </c>
      <c r="F26" s="11">
        <v>4.0</v>
      </c>
      <c r="G26" s="11">
        <f t="shared" si="1"/>
        <v>-4</v>
      </c>
      <c r="H26" s="11">
        <f>IF(C26="","",IFERROR(VLOOKUP(C26,'在庫一覧'!$A:$F,6,FALSE),0))</f>
        <v>9800</v>
      </c>
      <c r="I26" s="11">
        <f t="shared" si="2"/>
        <v>39200</v>
      </c>
      <c r="J26" s="10" t="s">
        <v>66</v>
      </c>
      <c r="K26" s="10" t="s">
        <v>136</v>
      </c>
      <c r="L26" s="10" t="s">
        <v>104</v>
      </c>
      <c r="M26" s="10" t="s">
        <v>155</v>
      </c>
      <c r="N26" s="10"/>
      <c r="O26" s="10" t="s">
        <v>100</v>
      </c>
    </row>
    <row r="27" ht="15.75" customHeight="1">
      <c r="A27" s="12">
        <v>46132.0</v>
      </c>
      <c r="B27" s="10" t="s">
        <v>156</v>
      </c>
      <c r="C27" s="10" t="s">
        <v>69</v>
      </c>
      <c r="D27" s="10" t="str">
        <f>IF(C27="","",IFERROR(VLOOKUP(C27,'在庫一覧'!$A:$B,2,FALSE),"未登録"))</f>
        <v>完成品 Beta</v>
      </c>
      <c r="E27" s="10" t="s">
        <v>115</v>
      </c>
      <c r="F27" s="11">
        <v>5.0</v>
      </c>
      <c r="G27" s="11">
        <f t="shared" si="1"/>
        <v>-5</v>
      </c>
      <c r="H27" s="11">
        <f>IF(C27="","",IFERROR(VLOOKUP(C27,'在庫一覧'!$A:$F,6,FALSE),0))</f>
        <v>12800</v>
      </c>
      <c r="I27" s="11">
        <f t="shared" si="2"/>
        <v>64000</v>
      </c>
      <c r="J27" s="10" t="s">
        <v>66</v>
      </c>
      <c r="K27" s="10" t="s">
        <v>136</v>
      </c>
      <c r="L27" s="10" t="s">
        <v>104</v>
      </c>
      <c r="M27" s="10" t="s">
        <v>157</v>
      </c>
      <c r="N27" s="10"/>
      <c r="O27" s="10" t="s">
        <v>100</v>
      </c>
    </row>
    <row r="28" ht="15.75" customHeight="1">
      <c r="A28" s="12"/>
      <c r="B28" s="10"/>
      <c r="C28" s="10"/>
      <c r="D28" s="10" t="str">
        <f>IF(C28="","",IFERROR(VLOOKUP(C28,'在庫一覧'!$A:$B,2,FALSE),"未登録"))</f>
        <v/>
      </c>
      <c r="E28" s="10"/>
      <c r="F28" s="11"/>
      <c r="G28" s="11" t="str">
        <f t="shared" si="1"/>
        <v/>
      </c>
      <c r="H28" s="11" t="str">
        <f>IF(C28="","",IFERROR(VLOOKUP(C28,'在庫一覧'!$A:$F,6,FALSE),0))</f>
        <v/>
      </c>
      <c r="I28" s="11" t="str">
        <f t="shared" si="2"/>
        <v/>
      </c>
      <c r="J28" s="10"/>
      <c r="K28" s="10"/>
      <c r="L28" s="10"/>
      <c r="M28" s="10"/>
      <c r="N28" s="10"/>
      <c r="O28" s="10"/>
    </row>
    <row r="29" ht="15.75" customHeight="1">
      <c r="A29" s="12"/>
      <c r="B29" s="10"/>
      <c r="C29" s="10"/>
      <c r="D29" s="10" t="str">
        <f>IF(C29="","",IFERROR(VLOOKUP(C29,'在庫一覧'!$A:$B,2,FALSE),"未登録"))</f>
        <v/>
      </c>
      <c r="E29" s="10"/>
      <c r="F29" s="11"/>
      <c r="G29" s="11" t="str">
        <f t="shared" si="1"/>
        <v/>
      </c>
      <c r="H29" s="11" t="str">
        <f>IF(C29="","",IFERROR(VLOOKUP(C29,'在庫一覧'!$A:$F,6,FALSE),0))</f>
        <v/>
      </c>
      <c r="I29" s="11" t="str">
        <f t="shared" si="2"/>
        <v/>
      </c>
      <c r="J29" s="10"/>
      <c r="K29" s="10"/>
      <c r="L29" s="10"/>
      <c r="M29" s="10"/>
      <c r="N29" s="10"/>
      <c r="O29" s="10"/>
    </row>
    <row r="30" ht="15.75" customHeight="1">
      <c r="A30" s="12"/>
      <c r="B30" s="10"/>
      <c r="C30" s="10"/>
      <c r="D30" s="10" t="str">
        <f>IF(C30="","",IFERROR(VLOOKUP(C30,'在庫一覧'!$A:$B,2,FALSE),"未登録"))</f>
        <v/>
      </c>
      <c r="E30" s="10"/>
      <c r="F30" s="11"/>
      <c r="G30" s="11" t="str">
        <f t="shared" si="1"/>
        <v/>
      </c>
      <c r="H30" s="11" t="str">
        <f>IF(C30="","",IFERROR(VLOOKUP(C30,'在庫一覧'!$A:$F,6,FALSE),0))</f>
        <v/>
      </c>
      <c r="I30" s="11" t="str">
        <f t="shared" si="2"/>
        <v/>
      </c>
      <c r="J30" s="10"/>
      <c r="K30" s="10"/>
      <c r="L30" s="10"/>
      <c r="M30" s="10"/>
      <c r="N30" s="10"/>
      <c r="O30" s="10"/>
    </row>
    <row r="31" ht="15.75" customHeight="1">
      <c r="A31" s="12"/>
      <c r="B31" s="10"/>
      <c r="C31" s="10"/>
      <c r="D31" s="10" t="str">
        <f>IF(C31="","",IFERROR(VLOOKUP(C31,'在庫一覧'!$A:$B,2,FALSE),"未登録"))</f>
        <v/>
      </c>
      <c r="E31" s="10"/>
      <c r="F31" s="11"/>
      <c r="G31" s="11" t="str">
        <f t="shared" si="1"/>
        <v/>
      </c>
      <c r="H31" s="11" t="str">
        <f>IF(C31="","",IFERROR(VLOOKUP(C31,'在庫一覧'!$A:$F,6,FALSE),0))</f>
        <v/>
      </c>
      <c r="I31" s="11" t="str">
        <f t="shared" si="2"/>
        <v/>
      </c>
      <c r="J31" s="10"/>
      <c r="K31" s="10"/>
      <c r="L31" s="10"/>
      <c r="M31" s="10"/>
      <c r="N31" s="10"/>
      <c r="O31" s="10"/>
    </row>
    <row r="32" ht="15.75" customHeight="1">
      <c r="A32" s="12"/>
      <c r="B32" s="10"/>
      <c r="C32" s="10"/>
      <c r="D32" s="10" t="str">
        <f>IF(C32="","",IFERROR(VLOOKUP(C32,'在庫一覧'!$A:$B,2,FALSE),"未登録"))</f>
        <v/>
      </c>
      <c r="E32" s="10"/>
      <c r="F32" s="11"/>
      <c r="G32" s="11" t="str">
        <f t="shared" si="1"/>
        <v/>
      </c>
      <c r="H32" s="11" t="str">
        <f>IF(C32="","",IFERROR(VLOOKUP(C32,'在庫一覧'!$A:$F,6,FALSE),0))</f>
        <v/>
      </c>
      <c r="I32" s="11" t="str">
        <f t="shared" si="2"/>
        <v/>
      </c>
      <c r="J32" s="10"/>
      <c r="K32" s="10"/>
      <c r="L32" s="10"/>
      <c r="M32" s="10"/>
      <c r="N32" s="10"/>
      <c r="O32" s="10"/>
    </row>
    <row r="33" ht="15.75" customHeight="1">
      <c r="A33" s="12"/>
      <c r="B33" s="10"/>
      <c r="C33" s="10"/>
      <c r="D33" s="10" t="str">
        <f>IF(C33="","",IFERROR(VLOOKUP(C33,'在庫一覧'!$A:$B,2,FALSE),"未登録"))</f>
        <v/>
      </c>
      <c r="E33" s="10"/>
      <c r="F33" s="11"/>
      <c r="G33" s="11" t="str">
        <f t="shared" si="1"/>
        <v/>
      </c>
      <c r="H33" s="11" t="str">
        <f>IF(C33="","",IFERROR(VLOOKUP(C33,'在庫一覧'!$A:$F,6,FALSE),0))</f>
        <v/>
      </c>
      <c r="I33" s="11" t="str">
        <f t="shared" si="2"/>
        <v/>
      </c>
      <c r="J33" s="10"/>
      <c r="K33" s="10"/>
      <c r="L33" s="10"/>
      <c r="M33" s="10"/>
      <c r="N33" s="10"/>
      <c r="O33" s="10"/>
    </row>
    <row r="34" ht="15.75" customHeight="1">
      <c r="A34" s="12"/>
      <c r="B34" s="10"/>
      <c r="C34" s="10"/>
      <c r="D34" s="10" t="str">
        <f>IF(C34="","",IFERROR(VLOOKUP(C34,'在庫一覧'!$A:$B,2,FALSE),"未登録"))</f>
        <v/>
      </c>
      <c r="E34" s="10"/>
      <c r="F34" s="11"/>
      <c r="G34" s="11" t="str">
        <f t="shared" si="1"/>
        <v/>
      </c>
      <c r="H34" s="11" t="str">
        <f>IF(C34="","",IFERROR(VLOOKUP(C34,'在庫一覧'!$A:$F,6,FALSE),0))</f>
        <v/>
      </c>
      <c r="I34" s="11" t="str">
        <f t="shared" si="2"/>
        <v/>
      </c>
      <c r="J34" s="10"/>
      <c r="K34" s="10"/>
      <c r="L34" s="10"/>
      <c r="M34" s="10"/>
      <c r="N34" s="10"/>
      <c r="O34" s="10"/>
    </row>
    <row r="35" ht="15.75" customHeight="1">
      <c r="A35" s="12"/>
      <c r="B35" s="10"/>
      <c r="C35" s="10"/>
      <c r="D35" s="10" t="str">
        <f>IF(C35="","",IFERROR(VLOOKUP(C35,'在庫一覧'!$A:$B,2,FALSE),"未登録"))</f>
        <v/>
      </c>
      <c r="E35" s="10"/>
      <c r="F35" s="11"/>
      <c r="G35" s="11" t="str">
        <f t="shared" si="1"/>
        <v/>
      </c>
      <c r="H35" s="11" t="str">
        <f>IF(C35="","",IFERROR(VLOOKUP(C35,'在庫一覧'!$A:$F,6,FALSE),0))</f>
        <v/>
      </c>
      <c r="I35" s="11" t="str">
        <f t="shared" si="2"/>
        <v/>
      </c>
      <c r="J35" s="10"/>
      <c r="K35" s="10"/>
      <c r="L35" s="10"/>
      <c r="M35" s="10"/>
      <c r="N35" s="10"/>
      <c r="O35" s="10"/>
    </row>
    <row r="36" ht="15.75" customHeight="1">
      <c r="A36" s="12"/>
      <c r="B36" s="10"/>
      <c r="C36" s="10"/>
      <c r="D36" s="10" t="str">
        <f>IF(C36="","",IFERROR(VLOOKUP(C36,'在庫一覧'!$A:$B,2,FALSE),"未登録"))</f>
        <v/>
      </c>
      <c r="E36" s="10"/>
      <c r="F36" s="11"/>
      <c r="G36" s="11" t="str">
        <f t="shared" si="1"/>
        <v/>
      </c>
      <c r="H36" s="11" t="str">
        <f>IF(C36="","",IFERROR(VLOOKUP(C36,'在庫一覧'!$A:$F,6,FALSE),0))</f>
        <v/>
      </c>
      <c r="I36" s="11" t="str">
        <f t="shared" si="2"/>
        <v/>
      </c>
      <c r="J36" s="10"/>
      <c r="K36" s="10"/>
      <c r="L36" s="10"/>
      <c r="M36" s="10"/>
      <c r="N36" s="10"/>
      <c r="O36" s="10"/>
    </row>
    <row r="37" ht="15.75" customHeight="1">
      <c r="A37" s="12"/>
      <c r="B37" s="10"/>
      <c r="C37" s="10"/>
      <c r="D37" s="10" t="str">
        <f>IF(C37="","",IFERROR(VLOOKUP(C37,'在庫一覧'!$A:$B,2,FALSE),"未登録"))</f>
        <v/>
      </c>
      <c r="E37" s="10"/>
      <c r="F37" s="11"/>
      <c r="G37" s="11" t="str">
        <f t="shared" si="1"/>
        <v/>
      </c>
      <c r="H37" s="11" t="str">
        <f>IF(C37="","",IFERROR(VLOOKUP(C37,'在庫一覧'!$A:$F,6,FALSE),0))</f>
        <v/>
      </c>
      <c r="I37" s="11" t="str">
        <f t="shared" si="2"/>
        <v/>
      </c>
      <c r="J37" s="10"/>
      <c r="K37" s="10"/>
      <c r="L37" s="10"/>
      <c r="M37" s="10"/>
      <c r="N37" s="10"/>
      <c r="O37" s="10"/>
    </row>
    <row r="38" ht="15.75" customHeight="1">
      <c r="A38" s="12"/>
      <c r="B38" s="10"/>
      <c r="C38" s="10"/>
      <c r="D38" s="10" t="str">
        <f>IF(C38="","",IFERROR(VLOOKUP(C38,'在庫一覧'!$A:$B,2,FALSE),"未登録"))</f>
        <v/>
      </c>
      <c r="E38" s="10"/>
      <c r="F38" s="11"/>
      <c r="G38" s="11" t="str">
        <f t="shared" si="1"/>
        <v/>
      </c>
      <c r="H38" s="11" t="str">
        <f>IF(C38="","",IFERROR(VLOOKUP(C38,'在庫一覧'!$A:$F,6,FALSE),0))</f>
        <v/>
      </c>
      <c r="I38" s="11" t="str">
        <f t="shared" si="2"/>
        <v/>
      </c>
      <c r="J38" s="10"/>
      <c r="K38" s="10"/>
      <c r="L38" s="10"/>
      <c r="M38" s="10"/>
      <c r="N38" s="10"/>
      <c r="O38" s="10"/>
    </row>
    <row r="39" ht="15.75" customHeight="1">
      <c r="A39" s="12"/>
      <c r="B39" s="10"/>
      <c r="C39" s="10"/>
      <c r="D39" s="10" t="str">
        <f>IF(C39="","",IFERROR(VLOOKUP(C39,'在庫一覧'!$A:$B,2,FALSE),"未登録"))</f>
        <v/>
      </c>
      <c r="E39" s="10"/>
      <c r="F39" s="11"/>
      <c r="G39" s="11" t="str">
        <f t="shared" si="1"/>
        <v/>
      </c>
      <c r="H39" s="11" t="str">
        <f>IF(C39="","",IFERROR(VLOOKUP(C39,'在庫一覧'!$A:$F,6,FALSE),0))</f>
        <v/>
      </c>
      <c r="I39" s="11" t="str">
        <f t="shared" si="2"/>
        <v/>
      </c>
      <c r="J39" s="10"/>
      <c r="K39" s="10"/>
      <c r="L39" s="10"/>
      <c r="M39" s="10"/>
      <c r="N39" s="10"/>
      <c r="O39" s="10"/>
    </row>
    <row r="40" ht="15.75" customHeight="1">
      <c r="A40" s="12"/>
      <c r="B40" s="10"/>
      <c r="C40" s="10"/>
      <c r="D40" s="10" t="str">
        <f>IF(C40="","",IFERROR(VLOOKUP(C40,'在庫一覧'!$A:$B,2,FALSE),"未登録"))</f>
        <v/>
      </c>
      <c r="E40" s="10"/>
      <c r="F40" s="11"/>
      <c r="G40" s="11" t="str">
        <f t="shared" si="1"/>
        <v/>
      </c>
      <c r="H40" s="11" t="str">
        <f>IF(C40="","",IFERROR(VLOOKUP(C40,'在庫一覧'!$A:$F,6,FALSE),0))</f>
        <v/>
      </c>
      <c r="I40" s="11" t="str">
        <f t="shared" si="2"/>
        <v/>
      </c>
      <c r="J40" s="10"/>
      <c r="K40" s="10"/>
      <c r="L40" s="10"/>
      <c r="M40" s="10"/>
      <c r="N40" s="10"/>
      <c r="O40" s="10"/>
    </row>
    <row r="41" ht="15.75" customHeight="1">
      <c r="A41" s="12"/>
      <c r="B41" s="10"/>
      <c r="C41" s="10"/>
      <c r="D41" s="10" t="str">
        <f>IF(C41="","",IFERROR(VLOOKUP(C41,'在庫一覧'!$A:$B,2,FALSE),"未登録"))</f>
        <v/>
      </c>
      <c r="E41" s="10"/>
      <c r="F41" s="11"/>
      <c r="G41" s="11" t="str">
        <f t="shared" si="1"/>
        <v/>
      </c>
      <c r="H41" s="11" t="str">
        <f>IF(C41="","",IFERROR(VLOOKUP(C41,'在庫一覧'!$A:$F,6,FALSE),0))</f>
        <v/>
      </c>
      <c r="I41" s="11" t="str">
        <f t="shared" si="2"/>
        <v/>
      </c>
      <c r="J41" s="10"/>
      <c r="K41" s="10"/>
      <c r="L41" s="10"/>
      <c r="M41" s="10"/>
      <c r="N41" s="10"/>
      <c r="O41" s="10"/>
    </row>
    <row r="42" ht="15.75" customHeight="1">
      <c r="A42" s="12"/>
      <c r="B42" s="10"/>
      <c r="C42" s="10"/>
      <c r="D42" s="10" t="str">
        <f>IF(C42="","",IFERROR(VLOOKUP(C42,'在庫一覧'!$A:$B,2,FALSE),"未登録"))</f>
        <v/>
      </c>
      <c r="E42" s="10"/>
      <c r="F42" s="11"/>
      <c r="G42" s="11" t="str">
        <f t="shared" si="1"/>
        <v/>
      </c>
      <c r="H42" s="11" t="str">
        <f>IF(C42="","",IFERROR(VLOOKUP(C42,'在庫一覧'!$A:$F,6,FALSE),0))</f>
        <v/>
      </c>
      <c r="I42" s="11" t="str">
        <f t="shared" si="2"/>
        <v/>
      </c>
      <c r="J42" s="10"/>
      <c r="K42" s="10"/>
      <c r="L42" s="10"/>
      <c r="M42" s="10"/>
      <c r="N42" s="10"/>
      <c r="O42" s="10"/>
    </row>
    <row r="43" ht="15.75" customHeight="1">
      <c r="A43" s="12"/>
      <c r="B43" s="10"/>
      <c r="C43" s="10"/>
      <c r="D43" s="10" t="str">
        <f>IF(C43="","",IFERROR(VLOOKUP(C43,'在庫一覧'!$A:$B,2,FALSE),"未登録"))</f>
        <v/>
      </c>
      <c r="E43" s="10"/>
      <c r="F43" s="11"/>
      <c r="G43" s="11" t="str">
        <f t="shared" si="1"/>
        <v/>
      </c>
      <c r="H43" s="11" t="str">
        <f>IF(C43="","",IFERROR(VLOOKUP(C43,'在庫一覧'!$A:$F,6,FALSE),0))</f>
        <v/>
      </c>
      <c r="I43" s="11" t="str">
        <f t="shared" si="2"/>
        <v/>
      </c>
      <c r="J43" s="10"/>
      <c r="K43" s="10"/>
      <c r="L43" s="10"/>
      <c r="M43" s="10"/>
      <c r="N43" s="10"/>
      <c r="O43" s="10"/>
    </row>
    <row r="44" ht="15.75" customHeight="1">
      <c r="A44" s="12"/>
      <c r="B44" s="10"/>
      <c r="C44" s="10"/>
      <c r="D44" s="10" t="str">
        <f>IF(C44="","",IFERROR(VLOOKUP(C44,'在庫一覧'!$A:$B,2,FALSE),"未登録"))</f>
        <v/>
      </c>
      <c r="E44" s="10"/>
      <c r="F44" s="11"/>
      <c r="G44" s="11" t="str">
        <f t="shared" si="1"/>
        <v/>
      </c>
      <c r="H44" s="11" t="str">
        <f>IF(C44="","",IFERROR(VLOOKUP(C44,'在庫一覧'!$A:$F,6,FALSE),0))</f>
        <v/>
      </c>
      <c r="I44" s="11" t="str">
        <f t="shared" si="2"/>
        <v/>
      </c>
      <c r="J44" s="10"/>
      <c r="K44" s="10"/>
      <c r="L44" s="10"/>
      <c r="M44" s="10"/>
      <c r="N44" s="10"/>
      <c r="O44" s="10"/>
    </row>
    <row r="45" ht="15.75" customHeight="1">
      <c r="A45" s="12"/>
      <c r="B45" s="10"/>
      <c r="C45" s="10"/>
      <c r="D45" s="10" t="str">
        <f>IF(C45="","",IFERROR(VLOOKUP(C45,'在庫一覧'!$A:$B,2,FALSE),"未登録"))</f>
        <v/>
      </c>
      <c r="E45" s="10"/>
      <c r="F45" s="11"/>
      <c r="G45" s="11" t="str">
        <f t="shared" si="1"/>
        <v/>
      </c>
      <c r="H45" s="11" t="str">
        <f>IF(C45="","",IFERROR(VLOOKUP(C45,'在庫一覧'!$A:$F,6,FALSE),0))</f>
        <v/>
      </c>
      <c r="I45" s="11" t="str">
        <f t="shared" si="2"/>
        <v/>
      </c>
      <c r="J45" s="10"/>
      <c r="K45" s="10"/>
      <c r="L45" s="10"/>
      <c r="M45" s="10"/>
      <c r="N45" s="10"/>
      <c r="O45" s="10"/>
    </row>
    <row r="46" ht="15.75" customHeight="1">
      <c r="A46" s="12"/>
      <c r="B46" s="10"/>
      <c r="C46" s="10"/>
      <c r="D46" s="10" t="str">
        <f>IF(C46="","",IFERROR(VLOOKUP(C46,'在庫一覧'!$A:$B,2,FALSE),"未登録"))</f>
        <v/>
      </c>
      <c r="E46" s="10"/>
      <c r="F46" s="11"/>
      <c r="G46" s="11" t="str">
        <f t="shared" si="1"/>
        <v/>
      </c>
      <c r="H46" s="11" t="str">
        <f>IF(C46="","",IFERROR(VLOOKUP(C46,'在庫一覧'!$A:$F,6,FALSE),0))</f>
        <v/>
      </c>
      <c r="I46" s="11" t="str">
        <f t="shared" si="2"/>
        <v/>
      </c>
      <c r="J46" s="10"/>
      <c r="K46" s="10"/>
      <c r="L46" s="10"/>
      <c r="M46" s="10"/>
      <c r="N46" s="10"/>
      <c r="O46" s="10"/>
    </row>
    <row r="47" ht="15.75" customHeight="1">
      <c r="A47" s="12"/>
      <c r="B47" s="10"/>
      <c r="C47" s="10"/>
      <c r="D47" s="10" t="str">
        <f>IF(C47="","",IFERROR(VLOOKUP(C47,'在庫一覧'!$A:$B,2,FALSE),"未登録"))</f>
        <v/>
      </c>
      <c r="E47" s="10"/>
      <c r="F47" s="11"/>
      <c r="G47" s="11" t="str">
        <f t="shared" si="1"/>
        <v/>
      </c>
      <c r="H47" s="11" t="str">
        <f>IF(C47="","",IFERROR(VLOOKUP(C47,'在庫一覧'!$A:$F,6,FALSE),0))</f>
        <v/>
      </c>
      <c r="I47" s="11" t="str">
        <f t="shared" si="2"/>
        <v/>
      </c>
      <c r="J47" s="10"/>
      <c r="K47" s="10"/>
      <c r="L47" s="10"/>
      <c r="M47" s="10"/>
      <c r="N47" s="10"/>
      <c r="O47" s="10"/>
    </row>
    <row r="48" ht="15.75" customHeight="1">
      <c r="A48" s="12"/>
      <c r="B48" s="10"/>
      <c r="C48" s="10"/>
      <c r="D48" s="10" t="str">
        <f>IF(C48="","",IFERROR(VLOOKUP(C48,'在庫一覧'!$A:$B,2,FALSE),"未登録"))</f>
        <v/>
      </c>
      <c r="E48" s="10"/>
      <c r="F48" s="11"/>
      <c r="G48" s="11" t="str">
        <f t="shared" si="1"/>
        <v/>
      </c>
      <c r="H48" s="11" t="str">
        <f>IF(C48="","",IFERROR(VLOOKUP(C48,'在庫一覧'!$A:$F,6,FALSE),0))</f>
        <v/>
      </c>
      <c r="I48" s="11" t="str">
        <f t="shared" si="2"/>
        <v/>
      </c>
      <c r="J48" s="10"/>
      <c r="K48" s="10"/>
      <c r="L48" s="10"/>
      <c r="M48" s="10"/>
      <c r="N48" s="10"/>
      <c r="O48" s="10"/>
    </row>
    <row r="49" ht="15.75" customHeight="1">
      <c r="A49" s="12"/>
      <c r="B49" s="10"/>
      <c r="C49" s="10"/>
      <c r="D49" s="10" t="str">
        <f>IF(C49="","",IFERROR(VLOOKUP(C49,'在庫一覧'!$A:$B,2,FALSE),"未登録"))</f>
        <v/>
      </c>
      <c r="E49" s="10"/>
      <c r="F49" s="11"/>
      <c r="G49" s="11" t="str">
        <f t="shared" si="1"/>
        <v/>
      </c>
      <c r="H49" s="11" t="str">
        <f>IF(C49="","",IFERROR(VLOOKUP(C49,'在庫一覧'!$A:$F,6,FALSE),0))</f>
        <v/>
      </c>
      <c r="I49" s="11" t="str">
        <f t="shared" si="2"/>
        <v/>
      </c>
      <c r="J49" s="10"/>
      <c r="K49" s="10"/>
      <c r="L49" s="10"/>
      <c r="M49" s="10"/>
      <c r="N49" s="10"/>
      <c r="O49" s="10"/>
    </row>
    <row r="50" ht="15.75" customHeight="1">
      <c r="A50" s="12"/>
      <c r="B50" s="10"/>
      <c r="C50" s="10"/>
      <c r="D50" s="10" t="str">
        <f>IF(C50="","",IFERROR(VLOOKUP(C50,'在庫一覧'!$A:$B,2,FALSE),"未登録"))</f>
        <v/>
      </c>
      <c r="E50" s="10"/>
      <c r="F50" s="11"/>
      <c r="G50" s="11" t="str">
        <f t="shared" si="1"/>
        <v/>
      </c>
      <c r="H50" s="11" t="str">
        <f>IF(C50="","",IFERROR(VLOOKUP(C50,'在庫一覧'!$A:$F,6,FALSE),0))</f>
        <v/>
      </c>
      <c r="I50" s="11" t="str">
        <f t="shared" si="2"/>
        <v/>
      </c>
      <c r="J50" s="10"/>
      <c r="K50" s="10"/>
      <c r="L50" s="10"/>
      <c r="M50" s="10"/>
      <c r="N50" s="10"/>
      <c r="O50" s="10"/>
    </row>
    <row r="51" ht="15.75" customHeight="1">
      <c r="A51" s="12"/>
      <c r="B51" s="10"/>
      <c r="C51" s="10"/>
      <c r="D51" s="10" t="str">
        <f>IF(C51="","",IFERROR(VLOOKUP(C51,'在庫一覧'!$A:$B,2,FALSE),"未登録"))</f>
        <v/>
      </c>
      <c r="E51" s="10"/>
      <c r="F51" s="11"/>
      <c r="G51" s="11" t="str">
        <f t="shared" si="1"/>
        <v/>
      </c>
      <c r="H51" s="11" t="str">
        <f>IF(C51="","",IFERROR(VLOOKUP(C51,'在庫一覧'!$A:$F,6,FALSE),0))</f>
        <v/>
      </c>
      <c r="I51" s="11" t="str">
        <f t="shared" si="2"/>
        <v/>
      </c>
      <c r="J51" s="10"/>
      <c r="K51" s="10"/>
      <c r="L51" s="10"/>
      <c r="M51" s="10"/>
      <c r="N51" s="10"/>
      <c r="O51" s="10"/>
    </row>
    <row r="52" ht="15.75" customHeight="1">
      <c r="A52" s="12"/>
      <c r="B52" s="10"/>
      <c r="C52" s="10"/>
      <c r="D52" s="10" t="str">
        <f>IF(C52="","",IFERROR(VLOOKUP(C52,'在庫一覧'!$A:$B,2,FALSE),"未登録"))</f>
        <v/>
      </c>
      <c r="E52" s="10"/>
      <c r="F52" s="11"/>
      <c r="G52" s="11" t="str">
        <f t="shared" si="1"/>
        <v/>
      </c>
      <c r="H52" s="11" t="str">
        <f>IF(C52="","",IFERROR(VLOOKUP(C52,'在庫一覧'!$A:$F,6,FALSE),0))</f>
        <v/>
      </c>
      <c r="I52" s="11" t="str">
        <f t="shared" si="2"/>
        <v/>
      </c>
      <c r="J52" s="10"/>
      <c r="K52" s="10"/>
      <c r="L52" s="10"/>
      <c r="M52" s="10"/>
      <c r="N52" s="10"/>
      <c r="O52" s="10"/>
    </row>
    <row r="53" ht="15.75" customHeight="1">
      <c r="A53" s="12"/>
      <c r="B53" s="10"/>
      <c r="C53" s="10"/>
      <c r="D53" s="10" t="str">
        <f>IF(C53="","",IFERROR(VLOOKUP(C53,'在庫一覧'!$A:$B,2,FALSE),"未登録"))</f>
        <v/>
      </c>
      <c r="E53" s="10"/>
      <c r="F53" s="11"/>
      <c r="G53" s="11" t="str">
        <f t="shared" si="1"/>
        <v/>
      </c>
      <c r="H53" s="11" t="str">
        <f>IF(C53="","",IFERROR(VLOOKUP(C53,'在庫一覧'!$A:$F,6,FALSE),0))</f>
        <v/>
      </c>
      <c r="I53" s="11" t="str">
        <f t="shared" si="2"/>
        <v/>
      </c>
      <c r="J53" s="10"/>
      <c r="K53" s="10"/>
      <c r="L53" s="10"/>
      <c r="M53" s="10"/>
      <c r="N53" s="10"/>
      <c r="O53" s="10"/>
    </row>
    <row r="54" ht="15.75" customHeight="1">
      <c r="A54" s="12"/>
      <c r="B54" s="10"/>
      <c r="C54" s="10"/>
      <c r="D54" s="10" t="str">
        <f>IF(C54="","",IFERROR(VLOOKUP(C54,'在庫一覧'!$A:$B,2,FALSE),"未登録"))</f>
        <v/>
      </c>
      <c r="E54" s="10"/>
      <c r="F54" s="11"/>
      <c r="G54" s="11" t="str">
        <f t="shared" si="1"/>
        <v/>
      </c>
      <c r="H54" s="11" t="str">
        <f>IF(C54="","",IFERROR(VLOOKUP(C54,'在庫一覧'!$A:$F,6,FALSE),0))</f>
        <v/>
      </c>
      <c r="I54" s="11" t="str">
        <f t="shared" si="2"/>
        <v/>
      </c>
      <c r="J54" s="10"/>
      <c r="K54" s="10"/>
      <c r="L54" s="10"/>
      <c r="M54" s="10"/>
      <c r="N54" s="10"/>
      <c r="O54" s="10"/>
    </row>
    <row r="55" ht="15.75" customHeight="1">
      <c r="A55" s="12"/>
      <c r="B55" s="10"/>
      <c r="C55" s="10"/>
      <c r="D55" s="10" t="str">
        <f>IF(C55="","",IFERROR(VLOOKUP(C55,'在庫一覧'!$A:$B,2,FALSE),"未登録"))</f>
        <v/>
      </c>
      <c r="E55" s="10"/>
      <c r="F55" s="11"/>
      <c r="G55" s="11" t="str">
        <f t="shared" si="1"/>
        <v/>
      </c>
      <c r="H55" s="11" t="str">
        <f>IF(C55="","",IFERROR(VLOOKUP(C55,'在庫一覧'!$A:$F,6,FALSE),0))</f>
        <v/>
      </c>
      <c r="I55" s="11" t="str">
        <f t="shared" si="2"/>
        <v/>
      </c>
      <c r="J55" s="10"/>
      <c r="K55" s="10"/>
      <c r="L55" s="10"/>
      <c r="M55" s="10"/>
      <c r="N55" s="10"/>
      <c r="O55" s="10"/>
    </row>
    <row r="56" ht="15.75" customHeight="1">
      <c r="A56" s="12"/>
      <c r="B56" s="10"/>
      <c r="C56" s="10"/>
      <c r="D56" s="10" t="str">
        <f>IF(C56="","",IFERROR(VLOOKUP(C56,'在庫一覧'!$A:$B,2,FALSE),"未登録"))</f>
        <v/>
      </c>
      <c r="E56" s="10"/>
      <c r="F56" s="11"/>
      <c r="G56" s="11" t="str">
        <f t="shared" si="1"/>
        <v/>
      </c>
      <c r="H56" s="11" t="str">
        <f>IF(C56="","",IFERROR(VLOOKUP(C56,'在庫一覧'!$A:$F,6,FALSE),0))</f>
        <v/>
      </c>
      <c r="I56" s="11" t="str">
        <f t="shared" si="2"/>
        <v/>
      </c>
      <c r="J56" s="10"/>
      <c r="K56" s="10"/>
      <c r="L56" s="10"/>
      <c r="M56" s="10"/>
      <c r="N56" s="10"/>
      <c r="O56" s="10"/>
    </row>
    <row r="57" ht="15.75" customHeight="1">
      <c r="A57" s="12"/>
      <c r="B57" s="10"/>
      <c r="C57" s="10"/>
      <c r="D57" s="10" t="str">
        <f>IF(C57="","",IFERROR(VLOOKUP(C57,'在庫一覧'!$A:$B,2,FALSE),"未登録"))</f>
        <v/>
      </c>
      <c r="E57" s="10"/>
      <c r="F57" s="11"/>
      <c r="G57" s="11" t="str">
        <f t="shared" si="1"/>
        <v/>
      </c>
      <c r="H57" s="11" t="str">
        <f>IF(C57="","",IFERROR(VLOOKUP(C57,'在庫一覧'!$A:$F,6,FALSE),0))</f>
        <v/>
      </c>
      <c r="I57" s="11" t="str">
        <f t="shared" si="2"/>
        <v/>
      </c>
      <c r="J57" s="10"/>
      <c r="K57" s="10"/>
      <c r="L57" s="10"/>
      <c r="M57" s="10"/>
      <c r="N57" s="10"/>
      <c r="O57" s="10"/>
    </row>
    <row r="58" ht="15.75" customHeight="1">
      <c r="A58" s="12"/>
      <c r="B58" s="10"/>
      <c r="C58" s="10"/>
      <c r="D58" s="10" t="str">
        <f>IF(C58="","",IFERROR(VLOOKUP(C58,'在庫一覧'!$A:$B,2,FALSE),"未登録"))</f>
        <v/>
      </c>
      <c r="E58" s="10"/>
      <c r="F58" s="11"/>
      <c r="G58" s="11" t="str">
        <f t="shared" si="1"/>
        <v/>
      </c>
      <c r="H58" s="11" t="str">
        <f>IF(C58="","",IFERROR(VLOOKUP(C58,'在庫一覧'!$A:$F,6,FALSE),0))</f>
        <v/>
      </c>
      <c r="I58" s="11" t="str">
        <f t="shared" si="2"/>
        <v/>
      </c>
      <c r="J58" s="10"/>
      <c r="K58" s="10"/>
      <c r="L58" s="10"/>
      <c r="M58" s="10"/>
      <c r="N58" s="10"/>
      <c r="O58" s="10"/>
    </row>
    <row r="59" ht="15.75" customHeight="1">
      <c r="A59" s="12"/>
      <c r="B59" s="10"/>
      <c r="C59" s="10"/>
      <c r="D59" s="10" t="str">
        <f>IF(C59="","",IFERROR(VLOOKUP(C59,'在庫一覧'!$A:$B,2,FALSE),"未登録"))</f>
        <v/>
      </c>
      <c r="E59" s="10"/>
      <c r="F59" s="11"/>
      <c r="G59" s="11" t="str">
        <f t="shared" si="1"/>
        <v/>
      </c>
      <c r="H59" s="11" t="str">
        <f>IF(C59="","",IFERROR(VLOOKUP(C59,'在庫一覧'!$A:$F,6,FALSE),0))</f>
        <v/>
      </c>
      <c r="I59" s="11" t="str">
        <f t="shared" si="2"/>
        <v/>
      </c>
      <c r="J59" s="10"/>
      <c r="K59" s="10"/>
      <c r="L59" s="10"/>
      <c r="M59" s="10"/>
      <c r="N59" s="10"/>
      <c r="O59" s="10"/>
    </row>
    <row r="60" ht="15.75" customHeight="1">
      <c r="A60" s="12"/>
      <c r="B60" s="10"/>
      <c r="C60" s="10"/>
      <c r="D60" s="10" t="str">
        <f>IF(C60="","",IFERROR(VLOOKUP(C60,'在庫一覧'!$A:$B,2,FALSE),"未登録"))</f>
        <v/>
      </c>
      <c r="E60" s="10"/>
      <c r="F60" s="11"/>
      <c r="G60" s="11" t="str">
        <f t="shared" si="1"/>
        <v/>
      </c>
      <c r="H60" s="11" t="str">
        <f>IF(C60="","",IFERROR(VLOOKUP(C60,'在庫一覧'!$A:$F,6,FALSE),0))</f>
        <v/>
      </c>
      <c r="I60" s="11" t="str">
        <f t="shared" si="2"/>
        <v/>
      </c>
      <c r="J60" s="10"/>
      <c r="K60" s="10"/>
      <c r="L60" s="10"/>
      <c r="M60" s="10"/>
      <c r="N60" s="10"/>
      <c r="O60" s="10"/>
    </row>
    <row r="61" ht="15.75" customHeight="1">
      <c r="A61" s="12"/>
      <c r="B61" s="10"/>
      <c r="C61" s="10"/>
      <c r="D61" s="10" t="str">
        <f>IF(C61="","",IFERROR(VLOOKUP(C61,'在庫一覧'!$A:$B,2,FALSE),"未登録"))</f>
        <v/>
      </c>
      <c r="E61" s="10"/>
      <c r="F61" s="11"/>
      <c r="G61" s="11" t="str">
        <f t="shared" si="1"/>
        <v/>
      </c>
      <c r="H61" s="11" t="str">
        <f>IF(C61="","",IFERROR(VLOOKUP(C61,'在庫一覧'!$A:$F,6,FALSE),0))</f>
        <v/>
      </c>
      <c r="I61" s="11" t="str">
        <f t="shared" si="2"/>
        <v/>
      </c>
      <c r="J61" s="10"/>
      <c r="K61" s="10"/>
      <c r="L61" s="10"/>
      <c r="M61" s="10"/>
      <c r="N61" s="10"/>
      <c r="O61" s="10"/>
    </row>
    <row r="62" ht="15.75" customHeight="1">
      <c r="A62" s="12"/>
      <c r="B62" s="10"/>
      <c r="C62" s="10"/>
      <c r="D62" s="10" t="str">
        <f>IF(C62="","",IFERROR(VLOOKUP(C62,'在庫一覧'!$A:$B,2,FALSE),"未登録"))</f>
        <v/>
      </c>
      <c r="E62" s="10"/>
      <c r="F62" s="11"/>
      <c r="G62" s="11" t="str">
        <f t="shared" si="1"/>
        <v/>
      </c>
      <c r="H62" s="11" t="str">
        <f>IF(C62="","",IFERROR(VLOOKUP(C62,'在庫一覧'!$A:$F,6,FALSE),0))</f>
        <v/>
      </c>
      <c r="I62" s="11" t="str">
        <f t="shared" si="2"/>
        <v/>
      </c>
      <c r="J62" s="10"/>
      <c r="K62" s="10"/>
      <c r="L62" s="10"/>
      <c r="M62" s="10"/>
      <c r="N62" s="10"/>
      <c r="O62" s="10"/>
    </row>
    <row r="63" ht="15.75" customHeight="1">
      <c r="A63" s="12"/>
      <c r="B63" s="10"/>
      <c r="C63" s="10"/>
      <c r="D63" s="10" t="str">
        <f>IF(C63="","",IFERROR(VLOOKUP(C63,'在庫一覧'!$A:$B,2,FALSE),"未登録"))</f>
        <v/>
      </c>
      <c r="E63" s="10"/>
      <c r="F63" s="11"/>
      <c r="G63" s="11" t="str">
        <f t="shared" si="1"/>
        <v/>
      </c>
      <c r="H63" s="11" t="str">
        <f>IF(C63="","",IFERROR(VLOOKUP(C63,'在庫一覧'!$A:$F,6,FALSE),0))</f>
        <v/>
      </c>
      <c r="I63" s="11" t="str">
        <f t="shared" si="2"/>
        <v/>
      </c>
      <c r="J63" s="10"/>
      <c r="K63" s="10"/>
      <c r="L63" s="10"/>
      <c r="M63" s="10"/>
      <c r="N63" s="10"/>
      <c r="O63" s="10"/>
    </row>
    <row r="64" ht="15.75" customHeight="1">
      <c r="A64" s="12"/>
      <c r="B64" s="10"/>
      <c r="C64" s="10"/>
      <c r="D64" s="10" t="str">
        <f>IF(C64="","",IFERROR(VLOOKUP(C64,'在庫一覧'!$A:$B,2,FALSE),"未登録"))</f>
        <v/>
      </c>
      <c r="E64" s="10"/>
      <c r="F64" s="11"/>
      <c r="G64" s="11" t="str">
        <f t="shared" si="1"/>
        <v/>
      </c>
      <c r="H64" s="11" t="str">
        <f>IF(C64="","",IFERROR(VLOOKUP(C64,'在庫一覧'!$A:$F,6,FALSE),0))</f>
        <v/>
      </c>
      <c r="I64" s="11" t="str">
        <f t="shared" si="2"/>
        <v/>
      </c>
      <c r="J64" s="10"/>
      <c r="K64" s="10"/>
      <c r="L64" s="10"/>
      <c r="M64" s="10"/>
      <c r="N64" s="10"/>
      <c r="O64" s="10"/>
    </row>
    <row r="65" ht="15.75" customHeight="1">
      <c r="A65" s="12"/>
      <c r="B65" s="10"/>
      <c r="C65" s="10"/>
      <c r="D65" s="10" t="str">
        <f>IF(C65="","",IFERROR(VLOOKUP(C65,'在庫一覧'!$A:$B,2,FALSE),"未登録"))</f>
        <v/>
      </c>
      <c r="E65" s="10"/>
      <c r="F65" s="11"/>
      <c r="G65" s="11" t="str">
        <f t="shared" si="1"/>
        <v/>
      </c>
      <c r="H65" s="11" t="str">
        <f>IF(C65="","",IFERROR(VLOOKUP(C65,'在庫一覧'!$A:$F,6,FALSE),0))</f>
        <v/>
      </c>
      <c r="I65" s="11" t="str">
        <f t="shared" si="2"/>
        <v/>
      </c>
      <c r="J65" s="10"/>
      <c r="K65" s="10"/>
      <c r="L65" s="10"/>
      <c r="M65" s="10"/>
      <c r="N65" s="10"/>
      <c r="O65" s="10"/>
    </row>
    <row r="66" ht="15.75" customHeight="1">
      <c r="A66" s="12"/>
      <c r="B66" s="10"/>
      <c r="C66" s="10"/>
      <c r="D66" s="10" t="str">
        <f>IF(C66="","",IFERROR(VLOOKUP(C66,'在庫一覧'!$A:$B,2,FALSE),"未登録"))</f>
        <v/>
      </c>
      <c r="E66" s="10"/>
      <c r="F66" s="11"/>
      <c r="G66" s="11" t="str">
        <f t="shared" si="1"/>
        <v/>
      </c>
      <c r="H66" s="11" t="str">
        <f>IF(C66="","",IFERROR(VLOOKUP(C66,'在庫一覧'!$A:$F,6,FALSE),0))</f>
        <v/>
      </c>
      <c r="I66" s="11" t="str">
        <f t="shared" si="2"/>
        <v/>
      </c>
      <c r="J66" s="10"/>
      <c r="K66" s="10"/>
      <c r="L66" s="10"/>
      <c r="M66" s="10"/>
      <c r="N66" s="10"/>
      <c r="O66" s="10"/>
    </row>
    <row r="67" ht="15.75" customHeight="1">
      <c r="A67" s="12"/>
      <c r="B67" s="10"/>
      <c r="C67" s="10"/>
      <c r="D67" s="10" t="str">
        <f>IF(C67="","",IFERROR(VLOOKUP(C67,'在庫一覧'!$A:$B,2,FALSE),"未登録"))</f>
        <v/>
      </c>
      <c r="E67" s="10"/>
      <c r="F67" s="11"/>
      <c r="G67" s="11" t="str">
        <f t="shared" si="1"/>
        <v/>
      </c>
      <c r="H67" s="11" t="str">
        <f>IF(C67="","",IFERROR(VLOOKUP(C67,'在庫一覧'!$A:$F,6,FALSE),0))</f>
        <v/>
      </c>
      <c r="I67" s="11" t="str">
        <f t="shared" si="2"/>
        <v/>
      </c>
      <c r="J67" s="10"/>
      <c r="K67" s="10"/>
      <c r="L67" s="10"/>
      <c r="M67" s="10"/>
      <c r="N67" s="10"/>
      <c r="O67" s="10"/>
    </row>
    <row r="68" ht="15.75" customHeight="1">
      <c r="A68" s="12"/>
      <c r="B68" s="10"/>
      <c r="C68" s="10"/>
      <c r="D68" s="10" t="str">
        <f>IF(C68="","",IFERROR(VLOOKUP(C68,'在庫一覧'!$A:$B,2,FALSE),"未登録"))</f>
        <v/>
      </c>
      <c r="E68" s="10"/>
      <c r="F68" s="11"/>
      <c r="G68" s="11" t="str">
        <f t="shared" si="1"/>
        <v/>
      </c>
      <c r="H68" s="11" t="str">
        <f>IF(C68="","",IFERROR(VLOOKUP(C68,'在庫一覧'!$A:$F,6,FALSE),0))</f>
        <v/>
      </c>
      <c r="I68" s="11" t="str">
        <f t="shared" si="2"/>
        <v/>
      </c>
      <c r="J68" s="10"/>
      <c r="K68" s="10"/>
      <c r="L68" s="10"/>
      <c r="M68" s="10"/>
      <c r="N68" s="10"/>
      <c r="O68" s="10"/>
    </row>
    <row r="69" ht="15.75" customHeight="1">
      <c r="A69" s="12"/>
      <c r="B69" s="10"/>
      <c r="C69" s="10"/>
      <c r="D69" s="10" t="str">
        <f>IF(C69="","",IFERROR(VLOOKUP(C69,'在庫一覧'!$A:$B,2,FALSE),"未登録"))</f>
        <v/>
      </c>
      <c r="E69" s="10"/>
      <c r="F69" s="11"/>
      <c r="G69" s="11" t="str">
        <f t="shared" si="1"/>
        <v/>
      </c>
      <c r="H69" s="11" t="str">
        <f>IF(C69="","",IFERROR(VLOOKUP(C69,'在庫一覧'!$A:$F,6,FALSE),0))</f>
        <v/>
      </c>
      <c r="I69" s="11" t="str">
        <f t="shared" si="2"/>
        <v/>
      </c>
      <c r="J69" s="10"/>
      <c r="K69" s="10"/>
      <c r="L69" s="10"/>
      <c r="M69" s="10"/>
      <c r="N69" s="10"/>
      <c r="O69" s="10"/>
    </row>
    <row r="70" ht="15.75" customHeight="1">
      <c r="A70" s="12"/>
      <c r="B70" s="10"/>
      <c r="C70" s="10"/>
      <c r="D70" s="10" t="str">
        <f>IF(C70="","",IFERROR(VLOOKUP(C70,'在庫一覧'!$A:$B,2,FALSE),"未登録"))</f>
        <v/>
      </c>
      <c r="E70" s="10"/>
      <c r="F70" s="11"/>
      <c r="G70" s="11" t="str">
        <f t="shared" si="1"/>
        <v/>
      </c>
      <c r="H70" s="11" t="str">
        <f>IF(C70="","",IFERROR(VLOOKUP(C70,'在庫一覧'!$A:$F,6,FALSE),0))</f>
        <v/>
      </c>
      <c r="I70" s="11" t="str">
        <f t="shared" si="2"/>
        <v/>
      </c>
      <c r="J70" s="10"/>
      <c r="K70" s="10"/>
      <c r="L70" s="10"/>
      <c r="M70" s="10"/>
      <c r="N70" s="10"/>
      <c r="O70" s="10"/>
    </row>
    <row r="71" ht="15.75" customHeight="1">
      <c r="A71" s="12"/>
      <c r="B71" s="10"/>
      <c r="C71" s="10"/>
      <c r="D71" s="10" t="str">
        <f>IF(C71="","",IFERROR(VLOOKUP(C71,'在庫一覧'!$A:$B,2,FALSE),"未登録"))</f>
        <v/>
      </c>
      <c r="E71" s="10"/>
      <c r="F71" s="11"/>
      <c r="G71" s="11" t="str">
        <f t="shared" si="1"/>
        <v/>
      </c>
      <c r="H71" s="11" t="str">
        <f>IF(C71="","",IFERROR(VLOOKUP(C71,'在庫一覧'!$A:$F,6,FALSE),0))</f>
        <v/>
      </c>
      <c r="I71" s="11" t="str">
        <f t="shared" si="2"/>
        <v/>
      </c>
      <c r="J71" s="10"/>
      <c r="K71" s="10"/>
      <c r="L71" s="10"/>
      <c r="M71" s="10"/>
      <c r="N71" s="10"/>
      <c r="O71" s="10"/>
    </row>
    <row r="72" ht="15.75" customHeight="1">
      <c r="A72" s="12"/>
      <c r="B72" s="10"/>
      <c r="C72" s="10"/>
      <c r="D72" s="10" t="str">
        <f>IF(C72="","",IFERROR(VLOOKUP(C72,'在庫一覧'!$A:$B,2,FALSE),"未登録"))</f>
        <v/>
      </c>
      <c r="E72" s="10"/>
      <c r="F72" s="11"/>
      <c r="G72" s="11" t="str">
        <f t="shared" si="1"/>
        <v/>
      </c>
      <c r="H72" s="11" t="str">
        <f>IF(C72="","",IFERROR(VLOOKUP(C72,'在庫一覧'!$A:$F,6,FALSE),0))</f>
        <v/>
      </c>
      <c r="I72" s="11" t="str">
        <f t="shared" si="2"/>
        <v/>
      </c>
      <c r="J72" s="10"/>
      <c r="K72" s="10"/>
      <c r="L72" s="10"/>
      <c r="M72" s="10"/>
      <c r="N72" s="10"/>
      <c r="O72" s="10"/>
    </row>
    <row r="73" ht="15.75" customHeight="1">
      <c r="A73" s="12"/>
      <c r="B73" s="10"/>
      <c r="C73" s="10"/>
      <c r="D73" s="10" t="str">
        <f>IF(C73="","",IFERROR(VLOOKUP(C73,'在庫一覧'!$A:$B,2,FALSE),"未登録"))</f>
        <v/>
      </c>
      <c r="E73" s="10"/>
      <c r="F73" s="11"/>
      <c r="G73" s="11" t="str">
        <f t="shared" si="1"/>
        <v/>
      </c>
      <c r="H73" s="11" t="str">
        <f>IF(C73="","",IFERROR(VLOOKUP(C73,'在庫一覧'!$A:$F,6,FALSE),0))</f>
        <v/>
      </c>
      <c r="I73" s="11" t="str">
        <f t="shared" si="2"/>
        <v/>
      </c>
      <c r="J73" s="10"/>
      <c r="K73" s="10"/>
      <c r="L73" s="10"/>
      <c r="M73" s="10"/>
      <c r="N73" s="10"/>
      <c r="O73" s="10"/>
    </row>
    <row r="74" ht="15.75" customHeight="1">
      <c r="A74" s="12"/>
      <c r="B74" s="10"/>
      <c r="C74" s="10"/>
      <c r="D74" s="10" t="str">
        <f>IF(C74="","",IFERROR(VLOOKUP(C74,'在庫一覧'!$A:$B,2,FALSE),"未登録"))</f>
        <v/>
      </c>
      <c r="E74" s="10"/>
      <c r="F74" s="11"/>
      <c r="G74" s="11" t="str">
        <f t="shared" si="1"/>
        <v/>
      </c>
      <c r="H74" s="11" t="str">
        <f>IF(C74="","",IFERROR(VLOOKUP(C74,'在庫一覧'!$A:$F,6,FALSE),0))</f>
        <v/>
      </c>
      <c r="I74" s="11" t="str">
        <f t="shared" si="2"/>
        <v/>
      </c>
      <c r="J74" s="10"/>
      <c r="K74" s="10"/>
      <c r="L74" s="10"/>
      <c r="M74" s="10"/>
      <c r="N74" s="10"/>
      <c r="O74" s="10"/>
    </row>
    <row r="75" ht="15.75" customHeight="1">
      <c r="A75" s="12"/>
      <c r="B75" s="10"/>
      <c r="C75" s="10"/>
      <c r="D75" s="10" t="str">
        <f>IF(C75="","",IFERROR(VLOOKUP(C75,'在庫一覧'!$A:$B,2,FALSE),"未登録"))</f>
        <v/>
      </c>
      <c r="E75" s="10"/>
      <c r="F75" s="11"/>
      <c r="G75" s="11" t="str">
        <f t="shared" si="1"/>
        <v/>
      </c>
      <c r="H75" s="11" t="str">
        <f>IF(C75="","",IFERROR(VLOOKUP(C75,'在庫一覧'!$A:$F,6,FALSE),0))</f>
        <v/>
      </c>
      <c r="I75" s="11" t="str">
        <f t="shared" si="2"/>
        <v/>
      </c>
      <c r="J75" s="10"/>
      <c r="K75" s="10"/>
      <c r="L75" s="10"/>
      <c r="M75" s="10"/>
      <c r="N75" s="10"/>
      <c r="O75" s="10"/>
    </row>
    <row r="76" ht="15.75" customHeight="1">
      <c r="A76" s="12"/>
      <c r="B76" s="10"/>
      <c r="C76" s="10"/>
      <c r="D76" s="10" t="str">
        <f>IF(C76="","",IFERROR(VLOOKUP(C76,'在庫一覧'!$A:$B,2,FALSE),"未登録"))</f>
        <v/>
      </c>
      <c r="E76" s="10"/>
      <c r="F76" s="11"/>
      <c r="G76" s="11" t="str">
        <f t="shared" si="1"/>
        <v/>
      </c>
      <c r="H76" s="11" t="str">
        <f>IF(C76="","",IFERROR(VLOOKUP(C76,'在庫一覧'!$A:$F,6,FALSE),0))</f>
        <v/>
      </c>
      <c r="I76" s="11" t="str">
        <f t="shared" si="2"/>
        <v/>
      </c>
      <c r="J76" s="10"/>
      <c r="K76" s="10"/>
      <c r="L76" s="10"/>
      <c r="M76" s="10"/>
      <c r="N76" s="10"/>
      <c r="O76" s="10"/>
    </row>
    <row r="77" ht="15.75" customHeight="1">
      <c r="A77" s="12"/>
      <c r="B77" s="10"/>
      <c r="C77" s="10"/>
      <c r="D77" s="10" t="str">
        <f>IF(C77="","",IFERROR(VLOOKUP(C77,'在庫一覧'!$A:$B,2,FALSE),"未登録"))</f>
        <v/>
      </c>
      <c r="E77" s="10"/>
      <c r="F77" s="11"/>
      <c r="G77" s="11" t="str">
        <f t="shared" si="1"/>
        <v/>
      </c>
      <c r="H77" s="11" t="str">
        <f>IF(C77="","",IFERROR(VLOOKUP(C77,'在庫一覧'!$A:$F,6,FALSE),0))</f>
        <v/>
      </c>
      <c r="I77" s="11" t="str">
        <f t="shared" si="2"/>
        <v/>
      </c>
      <c r="J77" s="10"/>
      <c r="K77" s="10"/>
      <c r="L77" s="10"/>
      <c r="M77" s="10"/>
      <c r="N77" s="10"/>
      <c r="O77" s="10"/>
    </row>
    <row r="78" ht="15.75" customHeight="1">
      <c r="A78" s="12"/>
      <c r="B78" s="10"/>
      <c r="C78" s="10"/>
      <c r="D78" s="10" t="str">
        <f>IF(C78="","",IFERROR(VLOOKUP(C78,'在庫一覧'!$A:$B,2,FALSE),"未登録"))</f>
        <v/>
      </c>
      <c r="E78" s="10"/>
      <c r="F78" s="11"/>
      <c r="G78" s="11" t="str">
        <f t="shared" si="1"/>
        <v/>
      </c>
      <c r="H78" s="11" t="str">
        <f>IF(C78="","",IFERROR(VLOOKUP(C78,'在庫一覧'!$A:$F,6,FALSE),0))</f>
        <v/>
      </c>
      <c r="I78" s="11" t="str">
        <f t="shared" si="2"/>
        <v/>
      </c>
      <c r="J78" s="10"/>
      <c r="K78" s="10"/>
      <c r="L78" s="10"/>
      <c r="M78" s="10"/>
      <c r="N78" s="10"/>
      <c r="O78" s="10"/>
    </row>
    <row r="79" ht="15.75" customHeight="1">
      <c r="A79" s="12"/>
      <c r="B79" s="10"/>
      <c r="C79" s="10"/>
      <c r="D79" s="10" t="str">
        <f>IF(C79="","",IFERROR(VLOOKUP(C79,'在庫一覧'!$A:$B,2,FALSE),"未登録"))</f>
        <v/>
      </c>
      <c r="E79" s="10"/>
      <c r="F79" s="11"/>
      <c r="G79" s="11" t="str">
        <f t="shared" si="1"/>
        <v/>
      </c>
      <c r="H79" s="11" t="str">
        <f>IF(C79="","",IFERROR(VLOOKUP(C79,'在庫一覧'!$A:$F,6,FALSE),0))</f>
        <v/>
      </c>
      <c r="I79" s="11" t="str">
        <f t="shared" si="2"/>
        <v/>
      </c>
      <c r="J79" s="10"/>
      <c r="K79" s="10"/>
      <c r="L79" s="10"/>
      <c r="M79" s="10"/>
      <c r="N79" s="10"/>
      <c r="O79" s="10"/>
    </row>
    <row r="80" ht="15.75" customHeight="1">
      <c r="A80" s="12"/>
      <c r="B80" s="10"/>
      <c r="C80" s="10"/>
      <c r="D80" s="10" t="str">
        <f>IF(C80="","",IFERROR(VLOOKUP(C80,'在庫一覧'!$A:$B,2,FALSE),"未登録"))</f>
        <v/>
      </c>
      <c r="E80" s="10"/>
      <c r="F80" s="11"/>
      <c r="G80" s="11" t="str">
        <f t="shared" si="1"/>
        <v/>
      </c>
      <c r="H80" s="11" t="str">
        <f>IF(C80="","",IFERROR(VLOOKUP(C80,'在庫一覧'!$A:$F,6,FALSE),0))</f>
        <v/>
      </c>
      <c r="I80" s="11" t="str">
        <f t="shared" si="2"/>
        <v/>
      </c>
      <c r="J80" s="10"/>
      <c r="K80" s="10"/>
      <c r="L80" s="10"/>
      <c r="M80" s="10"/>
      <c r="N80" s="10"/>
      <c r="O80" s="10"/>
    </row>
    <row r="81" ht="15.75" customHeight="1">
      <c r="A81" s="12"/>
      <c r="B81" s="10"/>
      <c r="C81" s="10"/>
      <c r="D81" s="10" t="str">
        <f>IF(C81="","",IFERROR(VLOOKUP(C81,'在庫一覧'!$A:$B,2,FALSE),"未登録"))</f>
        <v/>
      </c>
      <c r="E81" s="10"/>
      <c r="F81" s="11"/>
      <c r="G81" s="11" t="str">
        <f t="shared" si="1"/>
        <v/>
      </c>
      <c r="H81" s="11" t="str">
        <f>IF(C81="","",IFERROR(VLOOKUP(C81,'在庫一覧'!$A:$F,6,FALSE),0))</f>
        <v/>
      </c>
      <c r="I81" s="11" t="str">
        <f t="shared" si="2"/>
        <v/>
      </c>
      <c r="J81" s="10"/>
      <c r="K81" s="10"/>
      <c r="L81" s="10"/>
      <c r="M81" s="10"/>
      <c r="N81" s="10"/>
      <c r="O81" s="10"/>
    </row>
    <row r="82" ht="15.75" customHeight="1">
      <c r="A82" s="12"/>
      <c r="B82" s="10"/>
      <c r="C82" s="10"/>
      <c r="D82" s="10" t="str">
        <f>IF(C82="","",IFERROR(VLOOKUP(C82,'在庫一覧'!$A:$B,2,FALSE),"未登録"))</f>
        <v/>
      </c>
      <c r="E82" s="10"/>
      <c r="F82" s="11"/>
      <c r="G82" s="11" t="str">
        <f t="shared" si="1"/>
        <v/>
      </c>
      <c r="H82" s="11" t="str">
        <f>IF(C82="","",IFERROR(VLOOKUP(C82,'在庫一覧'!$A:$F,6,FALSE),0))</f>
        <v/>
      </c>
      <c r="I82" s="11" t="str">
        <f t="shared" si="2"/>
        <v/>
      </c>
      <c r="J82" s="10"/>
      <c r="K82" s="10"/>
      <c r="L82" s="10"/>
      <c r="M82" s="10"/>
      <c r="N82" s="10"/>
      <c r="O82" s="10"/>
    </row>
    <row r="83" ht="15.75" customHeight="1">
      <c r="A83" s="12"/>
      <c r="B83" s="10"/>
      <c r="C83" s="10"/>
      <c r="D83" s="10" t="str">
        <f>IF(C83="","",IFERROR(VLOOKUP(C83,'在庫一覧'!$A:$B,2,FALSE),"未登録"))</f>
        <v/>
      </c>
      <c r="E83" s="10"/>
      <c r="F83" s="11"/>
      <c r="G83" s="11" t="str">
        <f t="shared" si="1"/>
        <v/>
      </c>
      <c r="H83" s="11" t="str">
        <f>IF(C83="","",IFERROR(VLOOKUP(C83,'在庫一覧'!$A:$F,6,FALSE),0))</f>
        <v/>
      </c>
      <c r="I83" s="11" t="str">
        <f t="shared" si="2"/>
        <v/>
      </c>
      <c r="J83" s="10"/>
      <c r="K83" s="10"/>
      <c r="L83" s="10"/>
      <c r="M83" s="10"/>
      <c r="N83" s="10"/>
      <c r="O83" s="10"/>
    </row>
    <row r="84" ht="15.75" customHeight="1">
      <c r="A84" s="12"/>
      <c r="B84" s="10"/>
      <c r="C84" s="10"/>
      <c r="D84" s="10" t="str">
        <f>IF(C84="","",IFERROR(VLOOKUP(C84,'在庫一覧'!$A:$B,2,FALSE),"未登録"))</f>
        <v/>
      </c>
      <c r="E84" s="10"/>
      <c r="F84" s="11"/>
      <c r="G84" s="11" t="str">
        <f t="shared" si="1"/>
        <v/>
      </c>
      <c r="H84" s="11" t="str">
        <f>IF(C84="","",IFERROR(VLOOKUP(C84,'在庫一覧'!$A:$F,6,FALSE),0))</f>
        <v/>
      </c>
      <c r="I84" s="11" t="str">
        <f t="shared" si="2"/>
        <v/>
      </c>
      <c r="J84" s="10"/>
      <c r="K84" s="10"/>
      <c r="L84" s="10"/>
      <c r="M84" s="10"/>
      <c r="N84" s="10"/>
      <c r="O84" s="10"/>
    </row>
    <row r="85" ht="15.75" customHeight="1">
      <c r="A85" s="12"/>
      <c r="B85" s="10"/>
      <c r="C85" s="10"/>
      <c r="D85" s="10" t="str">
        <f>IF(C85="","",IFERROR(VLOOKUP(C85,'在庫一覧'!$A:$B,2,FALSE),"未登録"))</f>
        <v/>
      </c>
      <c r="E85" s="10"/>
      <c r="F85" s="11"/>
      <c r="G85" s="11" t="str">
        <f t="shared" si="1"/>
        <v/>
      </c>
      <c r="H85" s="11" t="str">
        <f>IF(C85="","",IFERROR(VLOOKUP(C85,'在庫一覧'!$A:$F,6,FALSE),0))</f>
        <v/>
      </c>
      <c r="I85" s="11" t="str">
        <f t="shared" si="2"/>
        <v/>
      </c>
      <c r="J85" s="10"/>
      <c r="K85" s="10"/>
      <c r="L85" s="10"/>
      <c r="M85" s="10"/>
      <c r="N85" s="10"/>
      <c r="O85" s="10"/>
    </row>
    <row r="86" ht="15.75" customHeight="1">
      <c r="A86" s="12"/>
      <c r="B86" s="10"/>
      <c r="C86" s="10"/>
      <c r="D86" s="10" t="str">
        <f>IF(C86="","",IFERROR(VLOOKUP(C86,'在庫一覧'!$A:$B,2,FALSE),"未登録"))</f>
        <v/>
      </c>
      <c r="E86" s="10"/>
      <c r="F86" s="11"/>
      <c r="G86" s="11" t="str">
        <f t="shared" si="1"/>
        <v/>
      </c>
      <c r="H86" s="11" t="str">
        <f>IF(C86="","",IFERROR(VLOOKUP(C86,'在庫一覧'!$A:$F,6,FALSE),0))</f>
        <v/>
      </c>
      <c r="I86" s="11" t="str">
        <f t="shared" si="2"/>
        <v/>
      </c>
      <c r="J86" s="10"/>
      <c r="K86" s="10"/>
      <c r="L86" s="10"/>
      <c r="M86" s="10"/>
      <c r="N86" s="10"/>
      <c r="O86" s="10"/>
    </row>
    <row r="87" ht="15.75" customHeight="1">
      <c r="A87" s="12"/>
      <c r="B87" s="10"/>
      <c r="C87" s="10"/>
      <c r="D87" s="10" t="str">
        <f>IF(C87="","",IFERROR(VLOOKUP(C87,'在庫一覧'!$A:$B,2,FALSE),"未登録"))</f>
        <v/>
      </c>
      <c r="E87" s="10"/>
      <c r="F87" s="11"/>
      <c r="G87" s="11" t="str">
        <f t="shared" si="1"/>
        <v/>
      </c>
      <c r="H87" s="11" t="str">
        <f>IF(C87="","",IFERROR(VLOOKUP(C87,'在庫一覧'!$A:$F,6,FALSE),0))</f>
        <v/>
      </c>
      <c r="I87" s="11" t="str">
        <f t="shared" si="2"/>
        <v/>
      </c>
      <c r="J87" s="10"/>
      <c r="K87" s="10"/>
      <c r="L87" s="10"/>
      <c r="M87" s="10"/>
      <c r="N87" s="10"/>
      <c r="O87" s="10"/>
    </row>
    <row r="88" ht="15.75" customHeight="1">
      <c r="A88" s="12"/>
      <c r="B88" s="10"/>
      <c r="C88" s="10"/>
      <c r="D88" s="10" t="str">
        <f>IF(C88="","",IFERROR(VLOOKUP(C88,'在庫一覧'!$A:$B,2,FALSE),"未登録"))</f>
        <v/>
      </c>
      <c r="E88" s="10"/>
      <c r="F88" s="11"/>
      <c r="G88" s="11" t="str">
        <f t="shared" si="1"/>
        <v/>
      </c>
      <c r="H88" s="11" t="str">
        <f>IF(C88="","",IFERROR(VLOOKUP(C88,'在庫一覧'!$A:$F,6,FALSE),0))</f>
        <v/>
      </c>
      <c r="I88" s="11" t="str">
        <f t="shared" si="2"/>
        <v/>
      </c>
      <c r="J88" s="10"/>
      <c r="K88" s="10"/>
      <c r="L88" s="10"/>
      <c r="M88" s="10"/>
      <c r="N88" s="10"/>
      <c r="O88" s="10"/>
    </row>
    <row r="89" ht="15.75" customHeight="1">
      <c r="A89" s="12"/>
      <c r="B89" s="10"/>
      <c r="C89" s="10"/>
      <c r="D89" s="10" t="str">
        <f>IF(C89="","",IFERROR(VLOOKUP(C89,'在庫一覧'!$A:$B,2,FALSE),"未登録"))</f>
        <v/>
      </c>
      <c r="E89" s="10"/>
      <c r="F89" s="11"/>
      <c r="G89" s="11" t="str">
        <f t="shared" si="1"/>
        <v/>
      </c>
      <c r="H89" s="11" t="str">
        <f>IF(C89="","",IFERROR(VLOOKUP(C89,'在庫一覧'!$A:$F,6,FALSE),0))</f>
        <v/>
      </c>
      <c r="I89" s="11" t="str">
        <f t="shared" si="2"/>
        <v/>
      </c>
      <c r="J89" s="10"/>
      <c r="K89" s="10"/>
      <c r="L89" s="10"/>
      <c r="M89" s="10"/>
      <c r="N89" s="10"/>
      <c r="O89" s="10"/>
    </row>
    <row r="90" ht="15.75" customHeight="1">
      <c r="A90" s="12"/>
      <c r="B90" s="10"/>
      <c r="C90" s="10"/>
      <c r="D90" s="10" t="str">
        <f>IF(C90="","",IFERROR(VLOOKUP(C90,'在庫一覧'!$A:$B,2,FALSE),"未登録"))</f>
        <v/>
      </c>
      <c r="E90" s="10"/>
      <c r="F90" s="11"/>
      <c r="G90" s="11" t="str">
        <f t="shared" si="1"/>
        <v/>
      </c>
      <c r="H90" s="11" t="str">
        <f>IF(C90="","",IFERROR(VLOOKUP(C90,'在庫一覧'!$A:$F,6,FALSE),0))</f>
        <v/>
      </c>
      <c r="I90" s="11" t="str">
        <f t="shared" si="2"/>
        <v/>
      </c>
      <c r="J90" s="10"/>
      <c r="K90" s="10"/>
      <c r="L90" s="10"/>
      <c r="M90" s="10"/>
      <c r="N90" s="10"/>
      <c r="O90" s="10"/>
    </row>
    <row r="91" ht="15.75" customHeight="1">
      <c r="A91" s="12"/>
      <c r="B91" s="10"/>
      <c r="C91" s="10"/>
      <c r="D91" s="10" t="str">
        <f>IF(C91="","",IFERROR(VLOOKUP(C91,'在庫一覧'!$A:$B,2,FALSE),"未登録"))</f>
        <v/>
      </c>
      <c r="E91" s="10"/>
      <c r="F91" s="11"/>
      <c r="G91" s="11" t="str">
        <f t="shared" si="1"/>
        <v/>
      </c>
      <c r="H91" s="11" t="str">
        <f>IF(C91="","",IFERROR(VLOOKUP(C91,'在庫一覧'!$A:$F,6,FALSE),0))</f>
        <v/>
      </c>
      <c r="I91" s="11" t="str">
        <f t="shared" si="2"/>
        <v/>
      </c>
      <c r="J91" s="10"/>
      <c r="K91" s="10"/>
      <c r="L91" s="10"/>
      <c r="M91" s="10"/>
      <c r="N91" s="10"/>
      <c r="O91" s="10"/>
    </row>
    <row r="92" ht="15.75" customHeight="1">
      <c r="A92" s="12"/>
      <c r="B92" s="10"/>
      <c r="C92" s="10"/>
      <c r="D92" s="10" t="str">
        <f>IF(C92="","",IFERROR(VLOOKUP(C92,'在庫一覧'!$A:$B,2,FALSE),"未登録"))</f>
        <v/>
      </c>
      <c r="E92" s="10"/>
      <c r="F92" s="11"/>
      <c r="G92" s="11" t="str">
        <f t="shared" si="1"/>
        <v/>
      </c>
      <c r="H92" s="11" t="str">
        <f>IF(C92="","",IFERROR(VLOOKUP(C92,'在庫一覧'!$A:$F,6,FALSE),0))</f>
        <v/>
      </c>
      <c r="I92" s="11" t="str">
        <f t="shared" si="2"/>
        <v/>
      </c>
      <c r="J92" s="10"/>
      <c r="K92" s="10"/>
      <c r="L92" s="10"/>
      <c r="M92" s="10"/>
      <c r="N92" s="10"/>
      <c r="O92" s="10"/>
    </row>
    <row r="93" ht="15.75" customHeight="1">
      <c r="A93" s="12"/>
      <c r="B93" s="10"/>
      <c r="C93" s="10"/>
      <c r="D93" s="10" t="str">
        <f>IF(C93="","",IFERROR(VLOOKUP(C93,'在庫一覧'!$A:$B,2,FALSE),"未登録"))</f>
        <v/>
      </c>
      <c r="E93" s="10"/>
      <c r="F93" s="11"/>
      <c r="G93" s="11" t="str">
        <f t="shared" si="1"/>
        <v/>
      </c>
      <c r="H93" s="11" t="str">
        <f>IF(C93="","",IFERROR(VLOOKUP(C93,'在庫一覧'!$A:$F,6,FALSE),0))</f>
        <v/>
      </c>
      <c r="I93" s="11" t="str">
        <f t="shared" si="2"/>
        <v/>
      </c>
      <c r="J93" s="10"/>
      <c r="K93" s="10"/>
      <c r="L93" s="10"/>
      <c r="M93" s="10"/>
      <c r="N93" s="10"/>
      <c r="O93" s="10"/>
    </row>
    <row r="94" ht="15.75" customHeight="1">
      <c r="A94" s="12"/>
      <c r="B94" s="10"/>
      <c r="C94" s="10"/>
      <c r="D94" s="10" t="str">
        <f>IF(C94="","",IFERROR(VLOOKUP(C94,'在庫一覧'!$A:$B,2,FALSE),"未登録"))</f>
        <v/>
      </c>
      <c r="E94" s="10"/>
      <c r="F94" s="11"/>
      <c r="G94" s="11" t="str">
        <f t="shared" si="1"/>
        <v/>
      </c>
      <c r="H94" s="11" t="str">
        <f>IF(C94="","",IFERROR(VLOOKUP(C94,'在庫一覧'!$A:$F,6,FALSE),0))</f>
        <v/>
      </c>
      <c r="I94" s="11" t="str">
        <f t="shared" si="2"/>
        <v/>
      </c>
      <c r="J94" s="10"/>
      <c r="K94" s="10"/>
      <c r="L94" s="10"/>
      <c r="M94" s="10"/>
      <c r="N94" s="10"/>
      <c r="O94" s="10"/>
    </row>
    <row r="95" ht="15.75" customHeight="1">
      <c r="A95" s="12"/>
      <c r="B95" s="10"/>
      <c r="C95" s="10"/>
      <c r="D95" s="10" t="str">
        <f>IF(C95="","",IFERROR(VLOOKUP(C95,'在庫一覧'!$A:$B,2,FALSE),"未登録"))</f>
        <v/>
      </c>
      <c r="E95" s="10"/>
      <c r="F95" s="11"/>
      <c r="G95" s="11" t="str">
        <f t="shared" si="1"/>
        <v/>
      </c>
      <c r="H95" s="11" t="str">
        <f>IF(C95="","",IFERROR(VLOOKUP(C95,'在庫一覧'!$A:$F,6,FALSE),0))</f>
        <v/>
      </c>
      <c r="I95" s="11" t="str">
        <f t="shared" si="2"/>
        <v/>
      </c>
      <c r="J95" s="10"/>
      <c r="K95" s="10"/>
      <c r="L95" s="10"/>
      <c r="M95" s="10"/>
      <c r="N95" s="10"/>
      <c r="O95" s="10"/>
    </row>
    <row r="96" ht="15.75" customHeight="1">
      <c r="A96" s="12"/>
      <c r="B96" s="10"/>
      <c r="C96" s="10"/>
      <c r="D96" s="10" t="str">
        <f>IF(C96="","",IFERROR(VLOOKUP(C96,'在庫一覧'!$A:$B,2,FALSE),"未登録"))</f>
        <v/>
      </c>
      <c r="E96" s="10"/>
      <c r="F96" s="11"/>
      <c r="G96" s="11" t="str">
        <f t="shared" si="1"/>
        <v/>
      </c>
      <c r="H96" s="11" t="str">
        <f>IF(C96="","",IFERROR(VLOOKUP(C96,'在庫一覧'!$A:$F,6,FALSE),0))</f>
        <v/>
      </c>
      <c r="I96" s="11" t="str">
        <f t="shared" si="2"/>
        <v/>
      </c>
      <c r="J96" s="10"/>
      <c r="K96" s="10"/>
      <c r="L96" s="10"/>
      <c r="M96" s="10"/>
      <c r="N96" s="10"/>
      <c r="O96" s="10"/>
    </row>
    <row r="97" ht="15.75" customHeight="1">
      <c r="A97" s="12"/>
      <c r="B97" s="10"/>
      <c r="C97" s="10"/>
      <c r="D97" s="10" t="str">
        <f>IF(C97="","",IFERROR(VLOOKUP(C97,'在庫一覧'!$A:$B,2,FALSE),"未登録"))</f>
        <v/>
      </c>
      <c r="E97" s="10"/>
      <c r="F97" s="11"/>
      <c r="G97" s="11" t="str">
        <f t="shared" si="1"/>
        <v/>
      </c>
      <c r="H97" s="11" t="str">
        <f>IF(C97="","",IFERROR(VLOOKUP(C97,'在庫一覧'!$A:$F,6,FALSE),0))</f>
        <v/>
      </c>
      <c r="I97" s="11" t="str">
        <f t="shared" si="2"/>
        <v/>
      </c>
      <c r="J97" s="10"/>
      <c r="K97" s="10"/>
      <c r="L97" s="10"/>
      <c r="M97" s="10"/>
      <c r="N97" s="10"/>
      <c r="O97" s="10"/>
    </row>
    <row r="98" ht="15.75" customHeight="1">
      <c r="A98" s="12"/>
      <c r="B98" s="10"/>
      <c r="C98" s="10"/>
      <c r="D98" s="10" t="str">
        <f>IF(C98="","",IFERROR(VLOOKUP(C98,'在庫一覧'!$A:$B,2,FALSE),"未登録"))</f>
        <v/>
      </c>
      <c r="E98" s="10"/>
      <c r="F98" s="11"/>
      <c r="G98" s="11" t="str">
        <f t="shared" si="1"/>
        <v/>
      </c>
      <c r="H98" s="11" t="str">
        <f>IF(C98="","",IFERROR(VLOOKUP(C98,'在庫一覧'!$A:$F,6,FALSE),0))</f>
        <v/>
      </c>
      <c r="I98" s="11" t="str">
        <f t="shared" si="2"/>
        <v/>
      </c>
      <c r="J98" s="10"/>
      <c r="K98" s="10"/>
      <c r="L98" s="10"/>
      <c r="M98" s="10"/>
      <c r="N98" s="10"/>
      <c r="O98" s="10"/>
    </row>
    <row r="99" ht="15.75" customHeight="1">
      <c r="A99" s="12"/>
      <c r="B99" s="10"/>
      <c r="C99" s="10"/>
      <c r="D99" s="10" t="str">
        <f>IF(C99="","",IFERROR(VLOOKUP(C99,'在庫一覧'!$A:$B,2,FALSE),"未登録"))</f>
        <v/>
      </c>
      <c r="E99" s="10"/>
      <c r="F99" s="11"/>
      <c r="G99" s="11" t="str">
        <f t="shared" si="1"/>
        <v/>
      </c>
      <c r="H99" s="11" t="str">
        <f>IF(C99="","",IFERROR(VLOOKUP(C99,'在庫一覧'!$A:$F,6,FALSE),0))</f>
        <v/>
      </c>
      <c r="I99" s="11" t="str">
        <f t="shared" si="2"/>
        <v/>
      </c>
      <c r="J99" s="10"/>
      <c r="K99" s="10"/>
      <c r="L99" s="10"/>
      <c r="M99" s="10"/>
      <c r="N99" s="10"/>
      <c r="O99" s="10"/>
    </row>
    <row r="100" ht="15.75" customHeight="1">
      <c r="A100" s="12"/>
      <c r="B100" s="10"/>
      <c r="C100" s="10"/>
      <c r="D100" s="10" t="str">
        <f>IF(C100="","",IFERROR(VLOOKUP(C100,'在庫一覧'!$A:$B,2,FALSE),"未登録"))</f>
        <v/>
      </c>
      <c r="E100" s="10"/>
      <c r="F100" s="11"/>
      <c r="G100" s="11" t="str">
        <f t="shared" si="1"/>
        <v/>
      </c>
      <c r="H100" s="11" t="str">
        <f>IF(C100="","",IFERROR(VLOOKUP(C100,'在庫一覧'!$A:$F,6,FALSE),0))</f>
        <v/>
      </c>
      <c r="I100" s="11" t="str">
        <f t="shared" si="2"/>
        <v/>
      </c>
      <c r="J100" s="10"/>
      <c r="K100" s="10"/>
      <c r="L100" s="10"/>
      <c r="M100" s="10"/>
      <c r="N100" s="10"/>
      <c r="O100" s="10"/>
    </row>
    <row r="101" ht="15.75" customHeight="1">
      <c r="A101" s="12"/>
      <c r="B101" s="10"/>
      <c r="C101" s="10"/>
      <c r="D101" s="10" t="str">
        <f>IF(C101="","",IFERROR(VLOOKUP(C101,'在庫一覧'!$A:$B,2,FALSE),"未登録"))</f>
        <v/>
      </c>
      <c r="E101" s="10"/>
      <c r="F101" s="11"/>
      <c r="G101" s="11" t="str">
        <f t="shared" si="1"/>
        <v/>
      </c>
      <c r="H101" s="11" t="str">
        <f>IF(C101="","",IFERROR(VLOOKUP(C101,'在庫一覧'!$A:$F,6,FALSE),0))</f>
        <v/>
      </c>
      <c r="I101" s="11" t="str">
        <f t="shared" si="2"/>
        <v/>
      </c>
      <c r="J101" s="10"/>
      <c r="K101" s="10"/>
      <c r="L101" s="10"/>
      <c r="M101" s="10"/>
      <c r="N101" s="10"/>
      <c r="O101" s="10"/>
    </row>
    <row r="102" ht="15.75" customHeight="1">
      <c r="A102" s="12"/>
      <c r="B102" s="10"/>
      <c r="C102" s="10"/>
      <c r="D102" s="10" t="str">
        <f>IF(C102="","",IFERROR(VLOOKUP(C102,'在庫一覧'!$A:$B,2,FALSE),"未登録"))</f>
        <v/>
      </c>
      <c r="E102" s="10"/>
      <c r="F102" s="11"/>
      <c r="G102" s="11" t="str">
        <f t="shared" si="1"/>
        <v/>
      </c>
      <c r="H102" s="11" t="str">
        <f>IF(C102="","",IFERROR(VLOOKUP(C102,'在庫一覧'!$A:$F,6,FALSE),0))</f>
        <v/>
      </c>
      <c r="I102" s="11" t="str">
        <f t="shared" si="2"/>
        <v/>
      </c>
      <c r="J102" s="10"/>
      <c r="K102" s="10"/>
      <c r="L102" s="10"/>
      <c r="M102" s="10"/>
      <c r="N102" s="10"/>
      <c r="O102" s="10"/>
    </row>
    <row r="103" ht="15.75" customHeight="1">
      <c r="A103" s="12"/>
      <c r="B103" s="10"/>
      <c r="C103" s="10"/>
      <c r="D103" s="10" t="str">
        <f>IF(C103="","",IFERROR(VLOOKUP(C103,'在庫一覧'!$A:$B,2,FALSE),"未登録"))</f>
        <v/>
      </c>
      <c r="E103" s="10"/>
      <c r="F103" s="11"/>
      <c r="G103" s="11" t="str">
        <f t="shared" si="1"/>
        <v/>
      </c>
      <c r="H103" s="11" t="str">
        <f>IF(C103="","",IFERROR(VLOOKUP(C103,'在庫一覧'!$A:$F,6,FALSE),0))</f>
        <v/>
      </c>
      <c r="I103" s="11" t="str">
        <f t="shared" si="2"/>
        <v/>
      </c>
      <c r="J103" s="10"/>
      <c r="K103" s="10"/>
      <c r="L103" s="10"/>
      <c r="M103" s="10"/>
      <c r="N103" s="10"/>
      <c r="O103" s="10"/>
    </row>
    <row r="104" ht="15.75" customHeight="1">
      <c r="A104" s="12"/>
      <c r="B104" s="10"/>
      <c r="C104" s="10"/>
      <c r="D104" s="10" t="str">
        <f>IF(C104="","",IFERROR(VLOOKUP(C104,'在庫一覧'!$A:$B,2,FALSE),"未登録"))</f>
        <v/>
      </c>
      <c r="E104" s="10"/>
      <c r="F104" s="11"/>
      <c r="G104" s="11" t="str">
        <f t="shared" si="1"/>
        <v/>
      </c>
      <c r="H104" s="11" t="str">
        <f>IF(C104="","",IFERROR(VLOOKUP(C104,'在庫一覧'!$A:$F,6,FALSE),0))</f>
        <v/>
      </c>
      <c r="I104" s="11" t="str">
        <f t="shared" si="2"/>
        <v/>
      </c>
      <c r="J104" s="10"/>
      <c r="K104" s="10"/>
      <c r="L104" s="10"/>
      <c r="M104" s="10"/>
      <c r="N104" s="10"/>
      <c r="O104" s="10"/>
    </row>
    <row r="105" ht="15.75" customHeight="1">
      <c r="A105" s="12"/>
      <c r="B105" s="10"/>
      <c r="C105" s="10"/>
      <c r="D105" s="10" t="str">
        <f>IF(C105="","",IFERROR(VLOOKUP(C105,'在庫一覧'!$A:$B,2,FALSE),"未登録"))</f>
        <v/>
      </c>
      <c r="E105" s="10"/>
      <c r="F105" s="11"/>
      <c r="G105" s="11" t="str">
        <f t="shared" si="1"/>
        <v/>
      </c>
      <c r="H105" s="11" t="str">
        <f>IF(C105="","",IFERROR(VLOOKUP(C105,'在庫一覧'!$A:$F,6,FALSE),0))</f>
        <v/>
      </c>
      <c r="I105" s="11" t="str">
        <f t="shared" si="2"/>
        <v/>
      </c>
      <c r="J105" s="10"/>
      <c r="K105" s="10"/>
      <c r="L105" s="10"/>
      <c r="M105" s="10"/>
      <c r="N105" s="10"/>
      <c r="O105" s="10"/>
    </row>
    <row r="106" ht="15.75" customHeight="1">
      <c r="A106" s="12"/>
      <c r="B106" s="10"/>
      <c r="C106" s="10"/>
      <c r="D106" s="10" t="str">
        <f>IF(C106="","",IFERROR(VLOOKUP(C106,'在庫一覧'!$A:$B,2,FALSE),"未登録"))</f>
        <v/>
      </c>
      <c r="E106" s="10"/>
      <c r="F106" s="11"/>
      <c r="G106" s="11" t="str">
        <f t="shared" si="1"/>
        <v/>
      </c>
      <c r="H106" s="11" t="str">
        <f>IF(C106="","",IFERROR(VLOOKUP(C106,'在庫一覧'!$A:$F,6,FALSE),0))</f>
        <v/>
      </c>
      <c r="I106" s="11" t="str">
        <f t="shared" si="2"/>
        <v/>
      </c>
      <c r="J106" s="10"/>
      <c r="K106" s="10"/>
      <c r="L106" s="10"/>
      <c r="M106" s="10"/>
      <c r="N106" s="10"/>
      <c r="O106" s="10"/>
    </row>
    <row r="107" ht="15.75" customHeight="1">
      <c r="A107" s="12"/>
      <c r="B107" s="10"/>
      <c r="C107" s="10"/>
      <c r="D107" s="10" t="str">
        <f>IF(C107="","",IFERROR(VLOOKUP(C107,'在庫一覧'!$A:$B,2,FALSE),"未登録"))</f>
        <v/>
      </c>
      <c r="E107" s="10"/>
      <c r="F107" s="11"/>
      <c r="G107" s="11" t="str">
        <f t="shared" si="1"/>
        <v/>
      </c>
      <c r="H107" s="11" t="str">
        <f>IF(C107="","",IFERROR(VLOOKUP(C107,'在庫一覧'!$A:$F,6,FALSE),0))</f>
        <v/>
      </c>
      <c r="I107" s="11" t="str">
        <f t="shared" si="2"/>
        <v/>
      </c>
      <c r="J107" s="10"/>
      <c r="K107" s="10"/>
      <c r="L107" s="10"/>
      <c r="M107" s="10"/>
      <c r="N107" s="10"/>
      <c r="O107" s="10"/>
    </row>
    <row r="108" ht="15.75" customHeight="1">
      <c r="A108" s="12"/>
      <c r="B108" s="10"/>
      <c r="C108" s="10"/>
      <c r="D108" s="10" t="str">
        <f>IF(C108="","",IFERROR(VLOOKUP(C108,'在庫一覧'!$A:$B,2,FALSE),"未登録"))</f>
        <v/>
      </c>
      <c r="E108" s="10"/>
      <c r="F108" s="11"/>
      <c r="G108" s="11" t="str">
        <f t="shared" si="1"/>
        <v/>
      </c>
      <c r="H108" s="11" t="str">
        <f>IF(C108="","",IFERROR(VLOOKUP(C108,'在庫一覧'!$A:$F,6,FALSE),0))</f>
        <v/>
      </c>
      <c r="I108" s="11" t="str">
        <f t="shared" si="2"/>
        <v/>
      </c>
      <c r="J108" s="10"/>
      <c r="K108" s="10"/>
      <c r="L108" s="10"/>
      <c r="M108" s="10"/>
      <c r="N108" s="10"/>
      <c r="O108" s="10"/>
    </row>
    <row r="109" ht="15.75" customHeight="1">
      <c r="A109" s="12"/>
      <c r="B109" s="10"/>
      <c r="C109" s="10"/>
      <c r="D109" s="10" t="str">
        <f>IF(C109="","",IFERROR(VLOOKUP(C109,'在庫一覧'!$A:$B,2,FALSE),"未登録"))</f>
        <v/>
      </c>
      <c r="E109" s="10"/>
      <c r="F109" s="11"/>
      <c r="G109" s="11" t="str">
        <f t="shared" si="1"/>
        <v/>
      </c>
      <c r="H109" s="11" t="str">
        <f>IF(C109="","",IFERROR(VLOOKUP(C109,'在庫一覧'!$A:$F,6,FALSE),0))</f>
        <v/>
      </c>
      <c r="I109" s="11" t="str">
        <f t="shared" si="2"/>
        <v/>
      </c>
      <c r="J109" s="10"/>
      <c r="K109" s="10"/>
      <c r="L109" s="10"/>
      <c r="M109" s="10"/>
      <c r="N109" s="10"/>
      <c r="O109" s="10"/>
    </row>
    <row r="110" ht="15.75" customHeight="1">
      <c r="A110" s="12"/>
      <c r="B110" s="10"/>
      <c r="C110" s="10"/>
      <c r="D110" s="10" t="str">
        <f>IF(C110="","",IFERROR(VLOOKUP(C110,'在庫一覧'!$A:$B,2,FALSE),"未登録"))</f>
        <v/>
      </c>
      <c r="E110" s="10"/>
      <c r="F110" s="11"/>
      <c r="G110" s="11" t="str">
        <f t="shared" si="1"/>
        <v/>
      </c>
      <c r="H110" s="11" t="str">
        <f>IF(C110="","",IFERROR(VLOOKUP(C110,'在庫一覧'!$A:$F,6,FALSE),0))</f>
        <v/>
      </c>
      <c r="I110" s="11" t="str">
        <f t="shared" si="2"/>
        <v/>
      </c>
      <c r="J110" s="10"/>
      <c r="K110" s="10"/>
      <c r="L110" s="10"/>
      <c r="M110" s="10"/>
      <c r="N110" s="10"/>
      <c r="O110" s="10"/>
    </row>
    <row r="111" ht="15.75" customHeight="1">
      <c r="A111" s="12"/>
      <c r="B111" s="10"/>
      <c r="C111" s="10"/>
      <c r="D111" s="10" t="str">
        <f>IF(C111="","",IFERROR(VLOOKUP(C111,'在庫一覧'!$A:$B,2,FALSE),"未登録"))</f>
        <v/>
      </c>
      <c r="E111" s="10"/>
      <c r="F111" s="11"/>
      <c r="G111" s="11" t="str">
        <f t="shared" si="1"/>
        <v/>
      </c>
      <c r="H111" s="11" t="str">
        <f>IF(C111="","",IFERROR(VLOOKUP(C111,'在庫一覧'!$A:$F,6,FALSE),0))</f>
        <v/>
      </c>
      <c r="I111" s="11" t="str">
        <f t="shared" si="2"/>
        <v/>
      </c>
      <c r="J111" s="10"/>
      <c r="K111" s="10"/>
      <c r="L111" s="10"/>
      <c r="M111" s="10"/>
      <c r="N111" s="10"/>
      <c r="O111" s="10"/>
    </row>
    <row r="112" ht="15.75" customHeight="1">
      <c r="A112" s="12"/>
      <c r="B112" s="10"/>
      <c r="C112" s="10"/>
      <c r="D112" s="10" t="str">
        <f>IF(C112="","",IFERROR(VLOOKUP(C112,'在庫一覧'!$A:$B,2,FALSE),"未登録"))</f>
        <v/>
      </c>
      <c r="E112" s="10"/>
      <c r="F112" s="11"/>
      <c r="G112" s="11" t="str">
        <f t="shared" si="1"/>
        <v/>
      </c>
      <c r="H112" s="11" t="str">
        <f>IF(C112="","",IFERROR(VLOOKUP(C112,'在庫一覧'!$A:$F,6,FALSE),0))</f>
        <v/>
      </c>
      <c r="I112" s="11" t="str">
        <f t="shared" si="2"/>
        <v/>
      </c>
      <c r="J112" s="10"/>
      <c r="K112" s="10"/>
      <c r="L112" s="10"/>
      <c r="M112" s="10"/>
      <c r="N112" s="10"/>
      <c r="O112" s="10"/>
    </row>
    <row r="113" ht="15.75" customHeight="1">
      <c r="A113" s="12"/>
      <c r="B113" s="10"/>
      <c r="C113" s="10"/>
      <c r="D113" s="10" t="str">
        <f>IF(C113="","",IFERROR(VLOOKUP(C113,'在庫一覧'!$A:$B,2,FALSE),"未登録"))</f>
        <v/>
      </c>
      <c r="E113" s="10"/>
      <c r="F113" s="11"/>
      <c r="G113" s="11" t="str">
        <f t="shared" si="1"/>
        <v/>
      </c>
      <c r="H113" s="11" t="str">
        <f>IF(C113="","",IFERROR(VLOOKUP(C113,'在庫一覧'!$A:$F,6,FALSE),0))</f>
        <v/>
      </c>
      <c r="I113" s="11" t="str">
        <f t="shared" si="2"/>
        <v/>
      </c>
      <c r="J113" s="10"/>
      <c r="K113" s="10"/>
      <c r="L113" s="10"/>
      <c r="M113" s="10"/>
      <c r="N113" s="10"/>
      <c r="O113" s="10"/>
    </row>
    <row r="114" ht="15.75" customHeight="1">
      <c r="A114" s="12"/>
      <c r="B114" s="10"/>
      <c r="C114" s="10"/>
      <c r="D114" s="10" t="str">
        <f>IF(C114="","",IFERROR(VLOOKUP(C114,'在庫一覧'!$A:$B,2,FALSE),"未登録"))</f>
        <v/>
      </c>
      <c r="E114" s="10"/>
      <c r="F114" s="11"/>
      <c r="G114" s="11" t="str">
        <f t="shared" si="1"/>
        <v/>
      </c>
      <c r="H114" s="11" t="str">
        <f>IF(C114="","",IFERROR(VLOOKUP(C114,'在庫一覧'!$A:$F,6,FALSE),0))</f>
        <v/>
      </c>
      <c r="I114" s="11" t="str">
        <f t="shared" si="2"/>
        <v/>
      </c>
      <c r="J114" s="10"/>
      <c r="K114" s="10"/>
      <c r="L114" s="10"/>
      <c r="M114" s="10"/>
      <c r="N114" s="10"/>
      <c r="O114" s="10"/>
    </row>
    <row r="115" ht="15.75" customHeight="1">
      <c r="A115" s="12"/>
      <c r="B115" s="10"/>
      <c r="C115" s="10"/>
      <c r="D115" s="10" t="str">
        <f>IF(C115="","",IFERROR(VLOOKUP(C115,'在庫一覧'!$A:$B,2,FALSE),"未登録"))</f>
        <v/>
      </c>
      <c r="E115" s="10"/>
      <c r="F115" s="11"/>
      <c r="G115" s="11" t="str">
        <f t="shared" si="1"/>
        <v/>
      </c>
      <c r="H115" s="11" t="str">
        <f>IF(C115="","",IFERROR(VLOOKUP(C115,'在庫一覧'!$A:$F,6,FALSE),0))</f>
        <v/>
      </c>
      <c r="I115" s="11" t="str">
        <f t="shared" si="2"/>
        <v/>
      </c>
      <c r="J115" s="10"/>
      <c r="K115" s="10"/>
      <c r="L115" s="10"/>
      <c r="M115" s="10"/>
      <c r="N115" s="10"/>
      <c r="O115" s="10"/>
    </row>
    <row r="116" ht="15.75" customHeight="1">
      <c r="A116" s="12"/>
      <c r="B116" s="10"/>
      <c r="C116" s="10"/>
      <c r="D116" s="10" t="str">
        <f>IF(C116="","",IFERROR(VLOOKUP(C116,'在庫一覧'!$A:$B,2,FALSE),"未登録"))</f>
        <v/>
      </c>
      <c r="E116" s="10"/>
      <c r="F116" s="11"/>
      <c r="G116" s="11" t="str">
        <f t="shared" si="1"/>
        <v/>
      </c>
      <c r="H116" s="11" t="str">
        <f>IF(C116="","",IFERROR(VLOOKUP(C116,'在庫一覧'!$A:$F,6,FALSE),0))</f>
        <v/>
      </c>
      <c r="I116" s="11" t="str">
        <f t="shared" si="2"/>
        <v/>
      </c>
      <c r="J116" s="10"/>
      <c r="K116" s="10"/>
      <c r="L116" s="10"/>
      <c r="M116" s="10"/>
      <c r="N116" s="10"/>
      <c r="O116" s="10"/>
    </row>
    <row r="117" ht="15.75" customHeight="1">
      <c r="A117" s="12"/>
      <c r="B117" s="10"/>
      <c r="C117" s="10"/>
      <c r="D117" s="10" t="str">
        <f>IF(C117="","",IFERROR(VLOOKUP(C117,'在庫一覧'!$A:$B,2,FALSE),"未登録"))</f>
        <v/>
      </c>
      <c r="E117" s="10"/>
      <c r="F117" s="11"/>
      <c r="G117" s="11" t="str">
        <f t="shared" si="1"/>
        <v/>
      </c>
      <c r="H117" s="11" t="str">
        <f>IF(C117="","",IFERROR(VLOOKUP(C117,'在庫一覧'!$A:$F,6,FALSE),0))</f>
        <v/>
      </c>
      <c r="I117" s="11" t="str">
        <f t="shared" si="2"/>
        <v/>
      </c>
      <c r="J117" s="10"/>
      <c r="K117" s="10"/>
      <c r="L117" s="10"/>
      <c r="M117" s="10"/>
      <c r="N117" s="10"/>
      <c r="O117" s="10"/>
    </row>
    <row r="118" ht="15.75" customHeight="1">
      <c r="A118" s="12"/>
      <c r="B118" s="10"/>
      <c r="C118" s="10"/>
      <c r="D118" s="10" t="str">
        <f>IF(C118="","",IFERROR(VLOOKUP(C118,'在庫一覧'!$A:$B,2,FALSE),"未登録"))</f>
        <v/>
      </c>
      <c r="E118" s="10"/>
      <c r="F118" s="11"/>
      <c r="G118" s="11" t="str">
        <f t="shared" si="1"/>
        <v/>
      </c>
      <c r="H118" s="11" t="str">
        <f>IF(C118="","",IFERROR(VLOOKUP(C118,'在庫一覧'!$A:$F,6,FALSE),0))</f>
        <v/>
      </c>
      <c r="I118" s="11" t="str">
        <f t="shared" si="2"/>
        <v/>
      </c>
      <c r="J118" s="10"/>
      <c r="K118" s="10"/>
      <c r="L118" s="10"/>
      <c r="M118" s="10"/>
      <c r="N118" s="10"/>
      <c r="O118" s="10"/>
    </row>
    <row r="119" ht="15.75" customHeight="1">
      <c r="A119" s="12"/>
      <c r="B119" s="10"/>
      <c r="C119" s="10"/>
      <c r="D119" s="10" t="str">
        <f>IF(C119="","",IFERROR(VLOOKUP(C119,'在庫一覧'!$A:$B,2,FALSE),"未登録"))</f>
        <v/>
      </c>
      <c r="E119" s="10"/>
      <c r="F119" s="11"/>
      <c r="G119" s="11" t="str">
        <f t="shared" si="1"/>
        <v/>
      </c>
      <c r="H119" s="11" t="str">
        <f>IF(C119="","",IFERROR(VLOOKUP(C119,'在庫一覧'!$A:$F,6,FALSE),0))</f>
        <v/>
      </c>
      <c r="I119" s="11" t="str">
        <f t="shared" si="2"/>
        <v/>
      </c>
      <c r="J119" s="10"/>
      <c r="K119" s="10"/>
      <c r="L119" s="10"/>
      <c r="M119" s="10"/>
      <c r="N119" s="10"/>
      <c r="O119" s="10"/>
    </row>
    <row r="120" ht="15.75" customHeight="1">
      <c r="A120" s="12"/>
      <c r="B120" s="10"/>
      <c r="C120" s="10"/>
      <c r="D120" s="10" t="str">
        <f>IF(C120="","",IFERROR(VLOOKUP(C120,'在庫一覧'!$A:$B,2,FALSE),"未登録"))</f>
        <v/>
      </c>
      <c r="E120" s="10"/>
      <c r="F120" s="11"/>
      <c r="G120" s="11" t="str">
        <f t="shared" si="1"/>
        <v/>
      </c>
      <c r="H120" s="11" t="str">
        <f>IF(C120="","",IFERROR(VLOOKUP(C120,'在庫一覧'!$A:$F,6,FALSE),0))</f>
        <v/>
      </c>
      <c r="I120" s="11" t="str">
        <f t="shared" si="2"/>
        <v/>
      </c>
      <c r="J120" s="10"/>
      <c r="K120" s="10"/>
      <c r="L120" s="10"/>
      <c r="M120" s="10"/>
      <c r="N120" s="10"/>
      <c r="O120" s="10"/>
    </row>
    <row r="121" ht="15.75" customHeight="1">
      <c r="A121" s="12"/>
      <c r="B121" s="10"/>
      <c r="C121" s="10"/>
      <c r="D121" s="10" t="str">
        <f>IF(C121="","",IFERROR(VLOOKUP(C121,'在庫一覧'!$A:$B,2,FALSE),"未登録"))</f>
        <v/>
      </c>
      <c r="E121" s="10"/>
      <c r="F121" s="11"/>
      <c r="G121" s="11" t="str">
        <f t="shared" si="1"/>
        <v/>
      </c>
      <c r="H121" s="11" t="str">
        <f>IF(C121="","",IFERROR(VLOOKUP(C121,'在庫一覧'!$A:$F,6,FALSE),0))</f>
        <v/>
      </c>
      <c r="I121" s="11" t="str">
        <f t="shared" si="2"/>
        <v/>
      </c>
      <c r="J121" s="10"/>
      <c r="K121" s="10"/>
      <c r="L121" s="10"/>
      <c r="M121" s="10"/>
      <c r="N121" s="10"/>
      <c r="O121" s="10"/>
    </row>
    <row r="122" ht="15.75" customHeight="1">
      <c r="A122" s="12"/>
      <c r="B122" s="10"/>
      <c r="C122" s="10"/>
      <c r="D122" s="10" t="str">
        <f>IF(C122="","",IFERROR(VLOOKUP(C122,'在庫一覧'!$A:$B,2,FALSE),"未登録"))</f>
        <v/>
      </c>
      <c r="E122" s="10"/>
      <c r="F122" s="11"/>
      <c r="G122" s="11" t="str">
        <f t="shared" si="1"/>
        <v/>
      </c>
      <c r="H122" s="11" t="str">
        <f>IF(C122="","",IFERROR(VLOOKUP(C122,'在庫一覧'!$A:$F,6,FALSE),0))</f>
        <v/>
      </c>
      <c r="I122" s="11" t="str">
        <f t="shared" si="2"/>
        <v/>
      </c>
      <c r="J122" s="10"/>
      <c r="K122" s="10"/>
      <c r="L122" s="10"/>
      <c r="M122" s="10"/>
      <c r="N122" s="10"/>
      <c r="O122" s="10"/>
    </row>
    <row r="123" ht="15.75" customHeight="1">
      <c r="A123" s="12"/>
      <c r="B123" s="10"/>
      <c r="C123" s="10"/>
      <c r="D123" s="10" t="str">
        <f>IF(C123="","",IFERROR(VLOOKUP(C123,'在庫一覧'!$A:$B,2,FALSE),"未登録"))</f>
        <v/>
      </c>
      <c r="E123" s="10"/>
      <c r="F123" s="11"/>
      <c r="G123" s="11" t="str">
        <f t="shared" si="1"/>
        <v/>
      </c>
      <c r="H123" s="11" t="str">
        <f>IF(C123="","",IFERROR(VLOOKUP(C123,'在庫一覧'!$A:$F,6,FALSE),0))</f>
        <v/>
      </c>
      <c r="I123" s="11" t="str">
        <f t="shared" si="2"/>
        <v/>
      </c>
      <c r="J123" s="10"/>
      <c r="K123" s="10"/>
      <c r="L123" s="10"/>
      <c r="M123" s="10"/>
      <c r="N123" s="10"/>
      <c r="O123" s="10"/>
    </row>
    <row r="124" ht="15.75" customHeight="1">
      <c r="A124" s="12"/>
      <c r="B124" s="10"/>
      <c r="C124" s="10"/>
      <c r="D124" s="10" t="str">
        <f>IF(C124="","",IFERROR(VLOOKUP(C124,'在庫一覧'!$A:$B,2,FALSE),"未登録"))</f>
        <v/>
      </c>
      <c r="E124" s="10"/>
      <c r="F124" s="11"/>
      <c r="G124" s="11" t="str">
        <f t="shared" si="1"/>
        <v/>
      </c>
      <c r="H124" s="11" t="str">
        <f>IF(C124="","",IFERROR(VLOOKUP(C124,'在庫一覧'!$A:$F,6,FALSE),0))</f>
        <v/>
      </c>
      <c r="I124" s="11" t="str">
        <f t="shared" si="2"/>
        <v/>
      </c>
      <c r="J124" s="10"/>
      <c r="K124" s="10"/>
      <c r="L124" s="10"/>
      <c r="M124" s="10"/>
      <c r="N124" s="10"/>
      <c r="O124" s="10"/>
    </row>
    <row r="125" ht="15.75" customHeight="1">
      <c r="A125" s="12"/>
      <c r="B125" s="10"/>
      <c r="C125" s="10"/>
      <c r="D125" s="10" t="str">
        <f>IF(C125="","",IFERROR(VLOOKUP(C125,'在庫一覧'!$A:$B,2,FALSE),"未登録"))</f>
        <v/>
      </c>
      <c r="E125" s="10"/>
      <c r="F125" s="11"/>
      <c r="G125" s="11" t="str">
        <f t="shared" si="1"/>
        <v/>
      </c>
      <c r="H125" s="11" t="str">
        <f>IF(C125="","",IFERROR(VLOOKUP(C125,'在庫一覧'!$A:$F,6,FALSE),0))</f>
        <v/>
      </c>
      <c r="I125" s="11" t="str">
        <f t="shared" si="2"/>
        <v/>
      </c>
      <c r="J125" s="10"/>
      <c r="K125" s="10"/>
      <c r="L125" s="10"/>
      <c r="M125" s="10"/>
      <c r="N125" s="10"/>
      <c r="O125" s="10"/>
    </row>
    <row r="126" ht="15.75" customHeight="1">
      <c r="A126" s="12"/>
      <c r="B126" s="10"/>
      <c r="C126" s="10"/>
      <c r="D126" s="10" t="str">
        <f>IF(C126="","",IFERROR(VLOOKUP(C126,'在庫一覧'!$A:$B,2,FALSE),"未登録"))</f>
        <v/>
      </c>
      <c r="E126" s="10"/>
      <c r="F126" s="11"/>
      <c r="G126" s="11" t="str">
        <f t="shared" si="1"/>
        <v/>
      </c>
      <c r="H126" s="11" t="str">
        <f>IF(C126="","",IFERROR(VLOOKUP(C126,'在庫一覧'!$A:$F,6,FALSE),0))</f>
        <v/>
      </c>
      <c r="I126" s="11" t="str">
        <f t="shared" si="2"/>
        <v/>
      </c>
      <c r="J126" s="10"/>
      <c r="K126" s="10"/>
      <c r="L126" s="10"/>
      <c r="M126" s="10"/>
      <c r="N126" s="10"/>
      <c r="O126" s="10"/>
    </row>
    <row r="127" ht="15.75" customHeight="1">
      <c r="A127" s="12"/>
      <c r="B127" s="10"/>
      <c r="C127" s="10"/>
      <c r="D127" s="10" t="str">
        <f>IF(C127="","",IFERROR(VLOOKUP(C127,'在庫一覧'!$A:$B,2,FALSE),"未登録"))</f>
        <v/>
      </c>
      <c r="E127" s="10"/>
      <c r="F127" s="11"/>
      <c r="G127" s="11" t="str">
        <f t="shared" si="1"/>
        <v/>
      </c>
      <c r="H127" s="11" t="str">
        <f>IF(C127="","",IFERROR(VLOOKUP(C127,'在庫一覧'!$A:$F,6,FALSE),0))</f>
        <v/>
      </c>
      <c r="I127" s="11" t="str">
        <f t="shared" si="2"/>
        <v/>
      </c>
      <c r="J127" s="10"/>
      <c r="K127" s="10"/>
      <c r="L127" s="10"/>
      <c r="M127" s="10"/>
      <c r="N127" s="10"/>
      <c r="O127" s="10"/>
    </row>
    <row r="128" ht="15.75" customHeight="1">
      <c r="A128" s="12"/>
      <c r="B128" s="10"/>
      <c r="C128" s="10"/>
      <c r="D128" s="10" t="str">
        <f>IF(C128="","",IFERROR(VLOOKUP(C128,'在庫一覧'!$A:$B,2,FALSE),"未登録"))</f>
        <v/>
      </c>
      <c r="E128" s="10"/>
      <c r="F128" s="11"/>
      <c r="G128" s="11" t="str">
        <f t="shared" si="1"/>
        <v/>
      </c>
      <c r="H128" s="11" t="str">
        <f>IF(C128="","",IFERROR(VLOOKUP(C128,'在庫一覧'!$A:$F,6,FALSE),0))</f>
        <v/>
      </c>
      <c r="I128" s="11" t="str">
        <f t="shared" si="2"/>
        <v/>
      </c>
      <c r="J128" s="10"/>
      <c r="K128" s="10"/>
      <c r="L128" s="10"/>
      <c r="M128" s="10"/>
      <c r="N128" s="10"/>
      <c r="O128" s="10"/>
    </row>
    <row r="129" ht="15.75" customHeight="1">
      <c r="A129" s="12"/>
      <c r="B129" s="10"/>
      <c r="C129" s="10"/>
      <c r="D129" s="10" t="str">
        <f>IF(C129="","",IFERROR(VLOOKUP(C129,'在庫一覧'!$A:$B,2,FALSE),"未登録"))</f>
        <v/>
      </c>
      <c r="E129" s="10"/>
      <c r="F129" s="11"/>
      <c r="G129" s="11" t="str">
        <f t="shared" si="1"/>
        <v/>
      </c>
      <c r="H129" s="11" t="str">
        <f>IF(C129="","",IFERROR(VLOOKUP(C129,'在庫一覧'!$A:$F,6,FALSE),0))</f>
        <v/>
      </c>
      <c r="I129" s="11" t="str">
        <f t="shared" si="2"/>
        <v/>
      </c>
      <c r="J129" s="10"/>
      <c r="K129" s="10"/>
      <c r="L129" s="10"/>
      <c r="M129" s="10"/>
      <c r="N129" s="10"/>
      <c r="O129" s="10"/>
    </row>
    <row r="130" ht="15.75" customHeight="1">
      <c r="A130" s="12"/>
      <c r="B130" s="10"/>
      <c r="C130" s="10"/>
      <c r="D130" s="10" t="str">
        <f>IF(C130="","",IFERROR(VLOOKUP(C130,'在庫一覧'!$A:$B,2,FALSE),"未登録"))</f>
        <v/>
      </c>
      <c r="E130" s="10"/>
      <c r="F130" s="11"/>
      <c r="G130" s="11" t="str">
        <f t="shared" si="1"/>
        <v/>
      </c>
      <c r="H130" s="11" t="str">
        <f>IF(C130="","",IFERROR(VLOOKUP(C130,'在庫一覧'!$A:$F,6,FALSE),0))</f>
        <v/>
      </c>
      <c r="I130" s="11" t="str">
        <f t="shared" si="2"/>
        <v/>
      </c>
      <c r="J130" s="10"/>
      <c r="K130" s="10"/>
      <c r="L130" s="10"/>
      <c r="M130" s="10"/>
      <c r="N130" s="10"/>
      <c r="O130" s="10"/>
    </row>
    <row r="131" ht="15.75" customHeight="1">
      <c r="A131" s="12"/>
      <c r="B131" s="10"/>
      <c r="C131" s="10"/>
      <c r="D131" s="10" t="str">
        <f>IF(C131="","",IFERROR(VLOOKUP(C131,'在庫一覧'!$A:$B,2,FALSE),"未登録"))</f>
        <v/>
      </c>
      <c r="E131" s="10"/>
      <c r="F131" s="11"/>
      <c r="G131" s="11" t="str">
        <f t="shared" si="1"/>
        <v/>
      </c>
      <c r="H131" s="11" t="str">
        <f>IF(C131="","",IFERROR(VLOOKUP(C131,'在庫一覧'!$A:$F,6,FALSE),0))</f>
        <v/>
      </c>
      <c r="I131" s="11" t="str">
        <f t="shared" si="2"/>
        <v/>
      </c>
      <c r="J131" s="10"/>
      <c r="K131" s="10"/>
      <c r="L131" s="10"/>
      <c r="M131" s="10"/>
      <c r="N131" s="10"/>
      <c r="O131" s="10"/>
    </row>
    <row r="132" ht="15.75" customHeight="1">
      <c r="A132" s="12"/>
      <c r="B132" s="10"/>
      <c r="C132" s="10"/>
      <c r="D132" s="10" t="str">
        <f>IF(C132="","",IFERROR(VLOOKUP(C132,'在庫一覧'!$A:$B,2,FALSE),"未登録"))</f>
        <v/>
      </c>
      <c r="E132" s="10"/>
      <c r="F132" s="11"/>
      <c r="G132" s="11" t="str">
        <f t="shared" si="1"/>
        <v/>
      </c>
      <c r="H132" s="11" t="str">
        <f>IF(C132="","",IFERROR(VLOOKUP(C132,'在庫一覧'!$A:$F,6,FALSE),0))</f>
        <v/>
      </c>
      <c r="I132" s="11" t="str">
        <f t="shared" si="2"/>
        <v/>
      </c>
      <c r="J132" s="10"/>
      <c r="K132" s="10"/>
      <c r="L132" s="10"/>
      <c r="M132" s="10"/>
      <c r="N132" s="10"/>
      <c r="O132" s="10"/>
    </row>
    <row r="133" ht="15.75" customHeight="1">
      <c r="A133" s="12"/>
      <c r="B133" s="10"/>
      <c r="C133" s="10"/>
      <c r="D133" s="10" t="str">
        <f>IF(C133="","",IFERROR(VLOOKUP(C133,'在庫一覧'!$A:$B,2,FALSE),"未登録"))</f>
        <v/>
      </c>
      <c r="E133" s="10"/>
      <c r="F133" s="11"/>
      <c r="G133" s="11" t="str">
        <f t="shared" si="1"/>
        <v/>
      </c>
      <c r="H133" s="11" t="str">
        <f>IF(C133="","",IFERROR(VLOOKUP(C133,'在庫一覧'!$A:$F,6,FALSE),0))</f>
        <v/>
      </c>
      <c r="I133" s="11" t="str">
        <f t="shared" si="2"/>
        <v/>
      </c>
      <c r="J133" s="10"/>
      <c r="K133" s="10"/>
      <c r="L133" s="10"/>
      <c r="M133" s="10"/>
      <c r="N133" s="10"/>
      <c r="O133" s="10"/>
    </row>
    <row r="134" ht="15.75" customHeight="1">
      <c r="A134" s="12"/>
      <c r="B134" s="10"/>
      <c r="C134" s="10"/>
      <c r="D134" s="10" t="str">
        <f>IF(C134="","",IFERROR(VLOOKUP(C134,'在庫一覧'!$A:$B,2,FALSE),"未登録"))</f>
        <v/>
      </c>
      <c r="E134" s="10"/>
      <c r="F134" s="11"/>
      <c r="G134" s="11" t="str">
        <f t="shared" si="1"/>
        <v/>
      </c>
      <c r="H134" s="11" t="str">
        <f>IF(C134="","",IFERROR(VLOOKUP(C134,'在庫一覧'!$A:$F,6,FALSE),0))</f>
        <v/>
      </c>
      <c r="I134" s="11" t="str">
        <f t="shared" si="2"/>
        <v/>
      </c>
      <c r="J134" s="10"/>
      <c r="K134" s="10"/>
      <c r="L134" s="10"/>
      <c r="M134" s="10"/>
      <c r="N134" s="10"/>
      <c r="O134" s="10"/>
    </row>
    <row r="135" ht="15.75" customHeight="1">
      <c r="A135" s="12"/>
      <c r="B135" s="10"/>
      <c r="C135" s="10"/>
      <c r="D135" s="10" t="str">
        <f>IF(C135="","",IFERROR(VLOOKUP(C135,'在庫一覧'!$A:$B,2,FALSE),"未登録"))</f>
        <v/>
      </c>
      <c r="E135" s="10"/>
      <c r="F135" s="11"/>
      <c r="G135" s="11" t="str">
        <f t="shared" si="1"/>
        <v/>
      </c>
      <c r="H135" s="11" t="str">
        <f>IF(C135="","",IFERROR(VLOOKUP(C135,'在庫一覧'!$A:$F,6,FALSE),0))</f>
        <v/>
      </c>
      <c r="I135" s="11" t="str">
        <f t="shared" si="2"/>
        <v/>
      </c>
      <c r="J135" s="10"/>
      <c r="K135" s="10"/>
      <c r="L135" s="10"/>
      <c r="M135" s="10"/>
      <c r="N135" s="10"/>
      <c r="O135" s="10"/>
    </row>
    <row r="136" ht="15.75" customHeight="1">
      <c r="A136" s="12"/>
      <c r="B136" s="10"/>
      <c r="C136" s="10"/>
      <c r="D136" s="10" t="str">
        <f>IF(C136="","",IFERROR(VLOOKUP(C136,'在庫一覧'!$A:$B,2,FALSE),"未登録"))</f>
        <v/>
      </c>
      <c r="E136" s="10"/>
      <c r="F136" s="11"/>
      <c r="G136" s="11" t="str">
        <f t="shared" si="1"/>
        <v/>
      </c>
      <c r="H136" s="11" t="str">
        <f>IF(C136="","",IFERROR(VLOOKUP(C136,'在庫一覧'!$A:$F,6,FALSE),0))</f>
        <v/>
      </c>
      <c r="I136" s="11" t="str">
        <f t="shared" si="2"/>
        <v/>
      </c>
      <c r="J136" s="10"/>
      <c r="K136" s="10"/>
      <c r="L136" s="10"/>
      <c r="M136" s="10"/>
      <c r="N136" s="10"/>
      <c r="O136" s="10"/>
    </row>
    <row r="137" ht="15.75" customHeight="1">
      <c r="A137" s="12"/>
      <c r="B137" s="10"/>
      <c r="C137" s="10"/>
      <c r="D137" s="10" t="str">
        <f>IF(C137="","",IFERROR(VLOOKUP(C137,'在庫一覧'!$A:$B,2,FALSE),"未登録"))</f>
        <v/>
      </c>
      <c r="E137" s="10"/>
      <c r="F137" s="11"/>
      <c r="G137" s="11" t="str">
        <f t="shared" si="1"/>
        <v/>
      </c>
      <c r="H137" s="11" t="str">
        <f>IF(C137="","",IFERROR(VLOOKUP(C137,'在庫一覧'!$A:$F,6,FALSE),0))</f>
        <v/>
      </c>
      <c r="I137" s="11" t="str">
        <f t="shared" si="2"/>
        <v/>
      </c>
      <c r="J137" s="10"/>
      <c r="K137" s="10"/>
      <c r="L137" s="10"/>
      <c r="M137" s="10"/>
      <c r="N137" s="10"/>
      <c r="O137" s="10"/>
    </row>
    <row r="138" ht="15.75" customHeight="1">
      <c r="A138" s="12"/>
      <c r="B138" s="10"/>
      <c r="C138" s="10"/>
      <c r="D138" s="10" t="str">
        <f>IF(C138="","",IFERROR(VLOOKUP(C138,'在庫一覧'!$A:$B,2,FALSE),"未登録"))</f>
        <v/>
      </c>
      <c r="E138" s="10"/>
      <c r="F138" s="11"/>
      <c r="G138" s="11" t="str">
        <f t="shared" si="1"/>
        <v/>
      </c>
      <c r="H138" s="11" t="str">
        <f>IF(C138="","",IFERROR(VLOOKUP(C138,'在庫一覧'!$A:$F,6,FALSE),0))</f>
        <v/>
      </c>
      <c r="I138" s="11" t="str">
        <f t="shared" si="2"/>
        <v/>
      </c>
      <c r="J138" s="10"/>
      <c r="K138" s="10"/>
      <c r="L138" s="10"/>
      <c r="M138" s="10"/>
      <c r="N138" s="10"/>
      <c r="O138" s="10"/>
    </row>
    <row r="139" ht="15.75" customHeight="1">
      <c r="A139" s="12"/>
      <c r="B139" s="10"/>
      <c r="C139" s="10"/>
      <c r="D139" s="10" t="str">
        <f>IF(C139="","",IFERROR(VLOOKUP(C139,'在庫一覧'!$A:$B,2,FALSE),"未登録"))</f>
        <v/>
      </c>
      <c r="E139" s="10"/>
      <c r="F139" s="11"/>
      <c r="G139" s="11" t="str">
        <f t="shared" si="1"/>
        <v/>
      </c>
      <c r="H139" s="11" t="str">
        <f>IF(C139="","",IFERROR(VLOOKUP(C139,'在庫一覧'!$A:$F,6,FALSE),0))</f>
        <v/>
      </c>
      <c r="I139" s="11" t="str">
        <f t="shared" si="2"/>
        <v/>
      </c>
      <c r="J139" s="10"/>
      <c r="K139" s="10"/>
      <c r="L139" s="10"/>
      <c r="M139" s="10"/>
      <c r="N139" s="10"/>
      <c r="O139" s="10"/>
    </row>
    <row r="140" ht="15.75" customHeight="1">
      <c r="A140" s="12"/>
      <c r="B140" s="10"/>
      <c r="C140" s="10"/>
      <c r="D140" s="10" t="str">
        <f>IF(C140="","",IFERROR(VLOOKUP(C140,'在庫一覧'!$A:$B,2,FALSE),"未登録"))</f>
        <v/>
      </c>
      <c r="E140" s="10"/>
      <c r="F140" s="11"/>
      <c r="G140" s="11" t="str">
        <f t="shared" si="1"/>
        <v/>
      </c>
      <c r="H140" s="11" t="str">
        <f>IF(C140="","",IFERROR(VLOOKUP(C140,'在庫一覧'!$A:$F,6,FALSE),0))</f>
        <v/>
      </c>
      <c r="I140" s="11" t="str">
        <f t="shared" si="2"/>
        <v/>
      </c>
      <c r="J140" s="10"/>
      <c r="K140" s="10"/>
      <c r="L140" s="10"/>
      <c r="M140" s="10"/>
      <c r="N140" s="10"/>
      <c r="O140" s="10"/>
    </row>
    <row r="141" ht="15.75" customHeight="1">
      <c r="A141" s="12"/>
      <c r="B141" s="10"/>
      <c r="C141" s="10"/>
      <c r="D141" s="10" t="str">
        <f>IF(C141="","",IFERROR(VLOOKUP(C141,'在庫一覧'!$A:$B,2,FALSE),"未登録"))</f>
        <v/>
      </c>
      <c r="E141" s="10"/>
      <c r="F141" s="11"/>
      <c r="G141" s="11" t="str">
        <f t="shared" si="1"/>
        <v/>
      </c>
      <c r="H141" s="11" t="str">
        <f>IF(C141="","",IFERROR(VLOOKUP(C141,'在庫一覧'!$A:$F,6,FALSE),0))</f>
        <v/>
      </c>
      <c r="I141" s="11" t="str">
        <f t="shared" si="2"/>
        <v/>
      </c>
      <c r="J141" s="10"/>
      <c r="K141" s="10"/>
      <c r="L141" s="10"/>
      <c r="M141" s="10"/>
      <c r="N141" s="10"/>
      <c r="O141" s="10"/>
    </row>
    <row r="142" ht="15.75" customHeight="1">
      <c r="A142" s="12"/>
      <c r="B142" s="10"/>
      <c r="C142" s="10"/>
      <c r="D142" s="10" t="str">
        <f>IF(C142="","",IFERROR(VLOOKUP(C142,'在庫一覧'!$A:$B,2,FALSE),"未登録"))</f>
        <v/>
      </c>
      <c r="E142" s="10"/>
      <c r="F142" s="11"/>
      <c r="G142" s="11" t="str">
        <f t="shared" si="1"/>
        <v/>
      </c>
      <c r="H142" s="11" t="str">
        <f>IF(C142="","",IFERROR(VLOOKUP(C142,'在庫一覧'!$A:$F,6,FALSE),0))</f>
        <v/>
      </c>
      <c r="I142" s="11" t="str">
        <f t="shared" si="2"/>
        <v/>
      </c>
      <c r="J142" s="10"/>
      <c r="K142" s="10"/>
      <c r="L142" s="10"/>
      <c r="M142" s="10"/>
      <c r="N142" s="10"/>
      <c r="O142" s="10"/>
    </row>
    <row r="143" ht="15.75" customHeight="1">
      <c r="A143" s="12"/>
      <c r="B143" s="10"/>
      <c r="C143" s="10"/>
      <c r="D143" s="10" t="str">
        <f>IF(C143="","",IFERROR(VLOOKUP(C143,'在庫一覧'!$A:$B,2,FALSE),"未登録"))</f>
        <v/>
      </c>
      <c r="E143" s="10"/>
      <c r="F143" s="11"/>
      <c r="G143" s="11" t="str">
        <f t="shared" si="1"/>
        <v/>
      </c>
      <c r="H143" s="11" t="str">
        <f>IF(C143="","",IFERROR(VLOOKUP(C143,'在庫一覧'!$A:$F,6,FALSE),0))</f>
        <v/>
      </c>
      <c r="I143" s="11" t="str">
        <f t="shared" si="2"/>
        <v/>
      </c>
      <c r="J143" s="10"/>
      <c r="K143" s="10"/>
      <c r="L143" s="10"/>
      <c r="M143" s="10"/>
      <c r="N143" s="10"/>
      <c r="O143" s="10"/>
    </row>
    <row r="144" ht="15.75" customHeight="1">
      <c r="A144" s="12"/>
      <c r="B144" s="10"/>
      <c r="C144" s="10"/>
      <c r="D144" s="10" t="str">
        <f>IF(C144="","",IFERROR(VLOOKUP(C144,'在庫一覧'!$A:$B,2,FALSE),"未登録"))</f>
        <v/>
      </c>
      <c r="E144" s="10"/>
      <c r="F144" s="11"/>
      <c r="G144" s="11" t="str">
        <f t="shared" si="1"/>
        <v/>
      </c>
      <c r="H144" s="11" t="str">
        <f>IF(C144="","",IFERROR(VLOOKUP(C144,'在庫一覧'!$A:$F,6,FALSE),0))</f>
        <v/>
      </c>
      <c r="I144" s="11" t="str">
        <f t="shared" si="2"/>
        <v/>
      </c>
      <c r="J144" s="10"/>
      <c r="K144" s="10"/>
      <c r="L144" s="10"/>
      <c r="M144" s="10"/>
      <c r="N144" s="10"/>
      <c r="O144" s="10"/>
    </row>
    <row r="145" ht="15.75" customHeight="1">
      <c r="A145" s="12"/>
      <c r="B145" s="10"/>
      <c r="C145" s="10"/>
      <c r="D145" s="10" t="str">
        <f>IF(C145="","",IFERROR(VLOOKUP(C145,'在庫一覧'!$A:$B,2,FALSE),"未登録"))</f>
        <v/>
      </c>
      <c r="E145" s="10"/>
      <c r="F145" s="11"/>
      <c r="G145" s="11" t="str">
        <f t="shared" si="1"/>
        <v/>
      </c>
      <c r="H145" s="11" t="str">
        <f>IF(C145="","",IFERROR(VLOOKUP(C145,'在庫一覧'!$A:$F,6,FALSE),0))</f>
        <v/>
      </c>
      <c r="I145" s="11" t="str">
        <f t="shared" si="2"/>
        <v/>
      </c>
      <c r="J145" s="10"/>
      <c r="K145" s="10"/>
      <c r="L145" s="10"/>
      <c r="M145" s="10"/>
      <c r="N145" s="10"/>
      <c r="O145" s="10"/>
    </row>
    <row r="146" ht="15.75" customHeight="1">
      <c r="A146" s="12"/>
      <c r="B146" s="10"/>
      <c r="C146" s="10"/>
      <c r="D146" s="10" t="str">
        <f>IF(C146="","",IFERROR(VLOOKUP(C146,'在庫一覧'!$A:$B,2,FALSE),"未登録"))</f>
        <v/>
      </c>
      <c r="E146" s="10"/>
      <c r="F146" s="11"/>
      <c r="G146" s="11" t="str">
        <f t="shared" si="1"/>
        <v/>
      </c>
      <c r="H146" s="11" t="str">
        <f>IF(C146="","",IFERROR(VLOOKUP(C146,'在庫一覧'!$A:$F,6,FALSE),0))</f>
        <v/>
      </c>
      <c r="I146" s="11" t="str">
        <f t="shared" si="2"/>
        <v/>
      </c>
      <c r="J146" s="10"/>
      <c r="K146" s="10"/>
      <c r="L146" s="10"/>
      <c r="M146" s="10"/>
      <c r="N146" s="10"/>
      <c r="O146" s="10"/>
    </row>
    <row r="147" ht="15.75" customHeight="1">
      <c r="A147" s="12"/>
      <c r="B147" s="10"/>
      <c r="C147" s="10"/>
      <c r="D147" s="10" t="str">
        <f>IF(C147="","",IFERROR(VLOOKUP(C147,'在庫一覧'!$A:$B,2,FALSE),"未登録"))</f>
        <v/>
      </c>
      <c r="E147" s="10"/>
      <c r="F147" s="11"/>
      <c r="G147" s="11" t="str">
        <f t="shared" si="1"/>
        <v/>
      </c>
      <c r="H147" s="11" t="str">
        <f>IF(C147="","",IFERROR(VLOOKUP(C147,'在庫一覧'!$A:$F,6,FALSE),0))</f>
        <v/>
      </c>
      <c r="I147" s="11" t="str">
        <f t="shared" si="2"/>
        <v/>
      </c>
      <c r="J147" s="10"/>
      <c r="K147" s="10"/>
      <c r="L147" s="10"/>
      <c r="M147" s="10"/>
      <c r="N147" s="10"/>
      <c r="O147" s="10"/>
    </row>
    <row r="148" ht="15.75" customHeight="1">
      <c r="A148" s="12"/>
      <c r="B148" s="10"/>
      <c r="C148" s="10"/>
      <c r="D148" s="10" t="str">
        <f>IF(C148="","",IFERROR(VLOOKUP(C148,'在庫一覧'!$A:$B,2,FALSE),"未登録"))</f>
        <v/>
      </c>
      <c r="E148" s="10"/>
      <c r="F148" s="11"/>
      <c r="G148" s="11" t="str">
        <f t="shared" si="1"/>
        <v/>
      </c>
      <c r="H148" s="11" t="str">
        <f>IF(C148="","",IFERROR(VLOOKUP(C148,'在庫一覧'!$A:$F,6,FALSE),0))</f>
        <v/>
      </c>
      <c r="I148" s="11" t="str">
        <f t="shared" si="2"/>
        <v/>
      </c>
      <c r="J148" s="10"/>
      <c r="K148" s="10"/>
      <c r="L148" s="10"/>
      <c r="M148" s="10"/>
      <c r="N148" s="10"/>
      <c r="O148" s="10"/>
    </row>
    <row r="149" ht="15.75" customHeight="1">
      <c r="A149" s="12"/>
      <c r="B149" s="10"/>
      <c r="C149" s="10"/>
      <c r="D149" s="10" t="str">
        <f>IF(C149="","",IFERROR(VLOOKUP(C149,'在庫一覧'!$A:$B,2,FALSE),"未登録"))</f>
        <v/>
      </c>
      <c r="E149" s="10"/>
      <c r="F149" s="11"/>
      <c r="G149" s="11" t="str">
        <f t="shared" si="1"/>
        <v/>
      </c>
      <c r="H149" s="11" t="str">
        <f>IF(C149="","",IFERROR(VLOOKUP(C149,'在庫一覧'!$A:$F,6,FALSE),0))</f>
        <v/>
      </c>
      <c r="I149" s="11" t="str">
        <f t="shared" si="2"/>
        <v/>
      </c>
      <c r="J149" s="10"/>
      <c r="K149" s="10"/>
      <c r="L149" s="10"/>
      <c r="M149" s="10"/>
      <c r="N149" s="10"/>
      <c r="O149" s="10"/>
    </row>
    <row r="150" ht="15.75" customHeight="1">
      <c r="A150" s="12"/>
      <c r="B150" s="10"/>
      <c r="C150" s="10"/>
      <c r="D150" s="10" t="str">
        <f>IF(C150="","",IFERROR(VLOOKUP(C150,'在庫一覧'!$A:$B,2,FALSE),"未登録"))</f>
        <v/>
      </c>
      <c r="E150" s="10"/>
      <c r="F150" s="11"/>
      <c r="G150" s="11" t="str">
        <f t="shared" si="1"/>
        <v/>
      </c>
      <c r="H150" s="11" t="str">
        <f>IF(C150="","",IFERROR(VLOOKUP(C150,'在庫一覧'!$A:$F,6,FALSE),0))</f>
        <v/>
      </c>
      <c r="I150" s="11" t="str">
        <f t="shared" si="2"/>
        <v/>
      </c>
      <c r="J150" s="10"/>
      <c r="K150" s="10"/>
      <c r="L150" s="10"/>
      <c r="M150" s="10"/>
      <c r="N150" s="10"/>
      <c r="O150" s="10"/>
    </row>
    <row r="151" ht="15.75" customHeight="1">
      <c r="A151" s="12"/>
      <c r="B151" s="10"/>
      <c r="C151" s="10"/>
      <c r="D151" s="10" t="str">
        <f>IF(C151="","",IFERROR(VLOOKUP(C151,'在庫一覧'!$A:$B,2,FALSE),"未登録"))</f>
        <v/>
      </c>
      <c r="E151" s="10"/>
      <c r="F151" s="11"/>
      <c r="G151" s="11" t="str">
        <f t="shared" si="1"/>
        <v/>
      </c>
      <c r="H151" s="11" t="str">
        <f>IF(C151="","",IFERROR(VLOOKUP(C151,'在庫一覧'!$A:$F,6,FALSE),0))</f>
        <v/>
      </c>
      <c r="I151" s="11" t="str">
        <f t="shared" si="2"/>
        <v/>
      </c>
      <c r="J151" s="10"/>
      <c r="K151" s="10"/>
      <c r="L151" s="10"/>
      <c r="M151" s="10"/>
      <c r="N151" s="10"/>
      <c r="O151" s="10"/>
    </row>
    <row r="152" ht="15.75" customHeight="1">
      <c r="A152" s="12"/>
      <c r="B152" s="10"/>
      <c r="C152" s="10"/>
      <c r="D152" s="10" t="str">
        <f>IF(C152="","",IFERROR(VLOOKUP(C152,'在庫一覧'!$A:$B,2,FALSE),"未登録"))</f>
        <v/>
      </c>
      <c r="E152" s="10"/>
      <c r="F152" s="11"/>
      <c r="G152" s="11" t="str">
        <f t="shared" si="1"/>
        <v/>
      </c>
      <c r="H152" s="11" t="str">
        <f>IF(C152="","",IFERROR(VLOOKUP(C152,'在庫一覧'!$A:$F,6,FALSE),0))</f>
        <v/>
      </c>
      <c r="I152" s="11" t="str">
        <f t="shared" si="2"/>
        <v/>
      </c>
      <c r="J152" s="10"/>
      <c r="K152" s="10"/>
      <c r="L152" s="10"/>
      <c r="M152" s="10"/>
      <c r="N152" s="10"/>
      <c r="O152" s="10"/>
    </row>
    <row r="153" ht="15.75" customHeight="1">
      <c r="A153" s="12"/>
      <c r="B153" s="10"/>
      <c r="C153" s="10"/>
      <c r="D153" s="10" t="str">
        <f>IF(C153="","",IFERROR(VLOOKUP(C153,'在庫一覧'!$A:$B,2,FALSE),"未登録"))</f>
        <v/>
      </c>
      <c r="E153" s="10"/>
      <c r="F153" s="11"/>
      <c r="G153" s="11" t="str">
        <f t="shared" si="1"/>
        <v/>
      </c>
      <c r="H153" s="11" t="str">
        <f>IF(C153="","",IFERROR(VLOOKUP(C153,'在庫一覧'!$A:$F,6,FALSE),0))</f>
        <v/>
      </c>
      <c r="I153" s="11" t="str">
        <f t="shared" si="2"/>
        <v/>
      </c>
      <c r="J153" s="10"/>
      <c r="K153" s="10"/>
      <c r="L153" s="10"/>
      <c r="M153" s="10"/>
      <c r="N153" s="10"/>
      <c r="O153" s="10"/>
    </row>
    <row r="154" ht="15.75" customHeight="1">
      <c r="A154" s="12"/>
      <c r="B154" s="10"/>
      <c r="C154" s="10"/>
      <c r="D154" s="10" t="str">
        <f>IF(C154="","",IFERROR(VLOOKUP(C154,'在庫一覧'!$A:$B,2,FALSE),"未登録"))</f>
        <v/>
      </c>
      <c r="E154" s="10"/>
      <c r="F154" s="11"/>
      <c r="G154" s="11" t="str">
        <f t="shared" si="1"/>
        <v/>
      </c>
      <c r="H154" s="11" t="str">
        <f>IF(C154="","",IFERROR(VLOOKUP(C154,'在庫一覧'!$A:$F,6,FALSE),0))</f>
        <v/>
      </c>
      <c r="I154" s="11" t="str">
        <f t="shared" si="2"/>
        <v/>
      </c>
      <c r="J154" s="10"/>
      <c r="K154" s="10"/>
      <c r="L154" s="10"/>
      <c r="M154" s="10"/>
      <c r="N154" s="10"/>
      <c r="O154" s="10"/>
    </row>
    <row r="155" ht="15.75" customHeight="1">
      <c r="A155" s="12"/>
      <c r="B155" s="10"/>
      <c r="C155" s="10"/>
      <c r="D155" s="10" t="str">
        <f>IF(C155="","",IFERROR(VLOOKUP(C155,'在庫一覧'!$A:$B,2,FALSE),"未登録"))</f>
        <v/>
      </c>
      <c r="E155" s="10"/>
      <c r="F155" s="11"/>
      <c r="G155" s="11" t="str">
        <f t="shared" si="1"/>
        <v/>
      </c>
      <c r="H155" s="11" t="str">
        <f>IF(C155="","",IFERROR(VLOOKUP(C155,'在庫一覧'!$A:$F,6,FALSE),0))</f>
        <v/>
      </c>
      <c r="I155" s="11" t="str">
        <f t="shared" si="2"/>
        <v/>
      </c>
      <c r="J155" s="10"/>
      <c r="K155" s="10"/>
      <c r="L155" s="10"/>
      <c r="M155" s="10"/>
      <c r="N155" s="10"/>
      <c r="O155" s="10"/>
    </row>
    <row r="156" ht="15.75" customHeight="1">
      <c r="A156" s="12"/>
      <c r="B156" s="10"/>
      <c r="C156" s="10"/>
      <c r="D156" s="10" t="str">
        <f>IF(C156="","",IFERROR(VLOOKUP(C156,'在庫一覧'!$A:$B,2,FALSE),"未登録"))</f>
        <v/>
      </c>
      <c r="E156" s="10"/>
      <c r="F156" s="11"/>
      <c r="G156" s="11" t="str">
        <f t="shared" si="1"/>
        <v/>
      </c>
      <c r="H156" s="11" t="str">
        <f>IF(C156="","",IFERROR(VLOOKUP(C156,'在庫一覧'!$A:$F,6,FALSE),0))</f>
        <v/>
      </c>
      <c r="I156" s="11" t="str">
        <f t="shared" si="2"/>
        <v/>
      </c>
      <c r="J156" s="10"/>
      <c r="K156" s="10"/>
      <c r="L156" s="10"/>
      <c r="M156" s="10"/>
      <c r="N156" s="10"/>
      <c r="O156" s="10"/>
    </row>
    <row r="157" ht="15.75" customHeight="1">
      <c r="A157" s="12"/>
      <c r="B157" s="10"/>
      <c r="C157" s="10"/>
      <c r="D157" s="10" t="str">
        <f>IF(C157="","",IFERROR(VLOOKUP(C157,'在庫一覧'!$A:$B,2,FALSE),"未登録"))</f>
        <v/>
      </c>
      <c r="E157" s="10"/>
      <c r="F157" s="11"/>
      <c r="G157" s="11" t="str">
        <f t="shared" si="1"/>
        <v/>
      </c>
      <c r="H157" s="11" t="str">
        <f>IF(C157="","",IFERROR(VLOOKUP(C157,'在庫一覧'!$A:$F,6,FALSE),0))</f>
        <v/>
      </c>
      <c r="I157" s="11" t="str">
        <f t="shared" si="2"/>
        <v/>
      </c>
      <c r="J157" s="10"/>
      <c r="K157" s="10"/>
      <c r="L157" s="10"/>
      <c r="M157" s="10"/>
      <c r="N157" s="10"/>
      <c r="O157" s="10"/>
    </row>
    <row r="158" ht="15.75" customHeight="1">
      <c r="A158" s="12"/>
      <c r="B158" s="10"/>
      <c r="C158" s="10"/>
      <c r="D158" s="10" t="str">
        <f>IF(C158="","",IFERROR(VLOOKUP(C158,'在庫一覧'!$A:$B,2,FALSE),"未登録"))</f>
        <v/>
      </c>
      <c r="E158" s="10"/>
      <c r="F158" s="11"/>
      <c r="G158" s="11" t="str">
        <f t="shared" si="1"/>
        <v/>
      </c>
      <c r="H158" s="11" t="str">
        <f>IF(C158="","",IFERROR(VLOOKUP(C158,'在庫一覧'!$A:$F,6,FALSE),0))</f>
        <v/>
      </c>
      <c r="I158" s="11" t="str">
        <f t="shared" si="2"/>
        <v/>
      </c>
      <c r="J158" s="10"/>
      <c r="K158" s="10"/>
      <c r="L158" s="10"/>
      <c r="M158" s="10"/>
      <c r="N158" s="10"/>
      <c r="O158" s="10"/>
    </row>
    <row r="159" ht="15.75" customHeight="1">
      <c r="A159" s="12"/>
      <c r="B159" s="10"/>
      <c r="C159" s="10"/>
      <c r="D159" s="10" t="str">
        <f>IF(C159="","",IFERROR(VLOOKUP(C159,'在庫一覧'!$A:$B,2,FALSE),"未登録"))</f>
        <v/>
      </c>
      <c r="E159" s="10"/>
      <c r="F159" s="11"/>
      <c r="G159" s="11" t="str">
        <f t="shared" si="1"/>
        <v/>
      </c>
      <c r="H159" s="11" t="str">
        <f>IF(C159="","",IFERROR(VLOOKUP(C159,'在庫一覧'!$A:$F,6,FALSE),0))</f>
        <v/>
      </c>
      <c r="I159" s="11" t="str">
        <f t="shared" si="2"/>
        <v/>
      </c>
      <c r="J159" s="10"/>
      <c r="K159" s="10"/>
      <c r="L159" s="10"/>
      <c r="M159" s="10"/>
      <c r="N159" s="10"/>
      <c r="O159" s="10"/>
    </row>
    <row r="160" ht="15.75" customHeight="1">
      <c r="A160" s="12"/>
      <c r="B160" s="10"/>
      <c r="C160" s="10"/>
      <c r="D160" s="10" t="str">
        <f>IF(C160="","",IFERROR(VLOOKUP(C160,'在庫一覧'!$A:$B,2,FALSE),"未登録"))</f>
        <v/>
      </c>
      <c r="E160" s="10"/>
      <c r="F160" s="11"/>
      <c r="G160" s="11" t="str">
        <f t="shared" si="1"/>
        <v/>
      </c>
      <c r="H160" s="11" t="str">
        <f>IF(C160="","",IFERROR(VLOOKUP(C160,'在庫一覧'!$A:$F,6,FALSE),0))</f>
        <v/>
      </c>
      <c r="I160" s="11" t="str">
        <f t="shared" si="2"/>
        <v/>
      </c>
      <c r="J160" s="10"/>
      <c r="K160" s="10"/>
      <c r="L160" s="10"/>
      <c r="M160" s="10"/>
      <c r="N160" s="10"/>
      <c r="O160" s="10"/>
    </row>
    <row r="161" ht="15.75" customHeight="1">
      <c r="A161" s="12"/>
      <c r="B161" s="10"/>
      <c r="C161" s="10"/>
      <c r="D161" s="10" t="str">
        <f>IF(C161="","",IFERROR(VLOOKUP(C161,'在庫一覧'!$A:$B,2,FALSE),"未登録"))</f>
        <v/>
      </c>
      <c r="E161" s="10"/>
      <c r="F161" s="11"/>
      <c r="G161" s="11" t="str">
        <f t="shared" si="1"/>
        <v/>
      </c>
      <c r="H161" s="11" t="str">
        <f>IF(C161="","",IFERROR(VLOOKUP(C161,'在庫一覧'!$A:$F,6,FALSE),0))</f>
        <v/>
      </c>
      <c r="I161" s="11" t="str">
        <f t="shared" si="2"/>
        <v/>
      </c>
      <c r="J161" s="10"/>
      <c r="K161" s="10"/>
      <c r="L161" s="10"/>
      <c r="M161" s="10"/>
      <c r="N161" s="10"/>
      <c r="O161" s="10"/>
    </row>
    <row r="162" ht="15.75" customHeight="1">
      <c r="A162" s="12"/>
      <c r="B162" s="10"/>
      <c r="C162" s="10"/>
      <c r="D162" s="10" t="str">
        <f>IF(C162="","",IFERROR(VLOOKUP(C162,'在庫一覧'!$A:$B,2,FALSE),"未登録"))</f>
        <v/>
      </c>
      <c r="E162" s="10"/>
      <c r="F162" s="11"/>
      <c r="G162" s="11" t="str">
        <f t="shared" si="1"/>
        <v/>
      </c>
      <c r="H162" s="11" t="str">
        <f>IF(C162="","",IFERROR(VLOOKUP(C162,'在庫一覧'!$A:$F,6,FALSE),0))</f>
        <v/>
      </c>
      <c r="I162" s="11" t="str">
        <f t="shared" si="2"/>
        <v/>
      </c>
      <c r="J162" s="10"/>
      <c r="K162" s="10"/>
      <c r="L162" s="10"/>
      <c r="M162" s="10"/>
      <c r="N162" s="10"/>
      <c r="O162" s="10"/>
    </row>
    <row r="163" ht="15.75" customHeight="1">
      <c r="A163" s="12"/>
      <c r="B163" s="10"/>
      <c r="C163" s="10"/>
      <c r="D163" s="10" t="str">
        <f>IF(C163="","",IFERROR(VLOOKUP(C163,'在庫一覧'!$A:$B,2,FALSE),"未登録"))</f>
        <v/>
      </c>
      <c r="E163" s="10"/>
      <c r="F163" s="11"/>
      <c r="G163" s="11" t="str">
        <f t="shared" si="1"/>
        <v/>
      </c>
      <c r="H163" s="11" t="str">
        <f>IF(C163="","",IFERROR(VLOOKUP(C163,'在庫一覧'!$A:$F,6,FALSE),0))</f>
        <v/>
      </c>
      <c r="I163" s="11" t="str">
        <f t="shared" si="2"/>
        <v/>
      </c>
      <c r="J163" s="10"/>
      <c r="K163" s="10"/>
      <c r="L163" s="10"/>
      <c r="M163" s="10"/>
      <c r="N163" s="10"/>
      <c r="O163" s="10"/>
    </row>
    <row r="164" ht="15.75" customHeight="1">
      <c r="A164" s="12"/>
      <c r="B164" s="10"/>
      <c r="C164" s="10"/>
      <c r="D164" s="10" t="str">
        <f>IF(C164="","",IFERROR(VLOOKUP(C164,'在庫一覧'!$A:$B,2,FALSE),"未登録"))</f>
        <v/>
      </c>
      <c r="E164" s="10"/>
      <c r="F164" s="11"/>
      <c r="G164" s="11" t="str">
        <f t="shared" si="1"/>
        <v/>
      </c>
      <c r="H164" s="11" t="str">
        <f>IF(C164="","",IFERROR(VLOOKUP(C164,'在庫一覧'!$A:$F,6,FALSE),0))</f>
        <v/>
      </c>
      <c r="I164" s="11" t="str">
        <f t="shared" si="2"/>
        <v/>
      </c>
      <c r="J164" s="10"/>
      <c r="K164" s="10"/>
      <c r="L164" s="10"/>
      <c r="M164" s="10"/>
      <c r="N164" s="10"/>
      <c r="O164" s="10"/>
    </row>
    <row r="165" ht="15.75" customHeight="1">
      <c r="A165" s="12"/>
      <c r="B165" s="10"/>
      <c r="C165" s="10"/>
      <c r="D165" s="10" t="str">
        <f>IF(C165="","",IFERROR(VLOOKUP(C165,'在庫一覧'!$A:$B,2,FALSE),"未登録"))</f>
        <v/>
      </c>
      <c r="E165" s="10"/>
      <c r="F165" s="11"/>
      <c r="G165" s="11" t="str">
        <f t="shared" si="1"/>
        <v/>
      </c>
      <c r="H165" s="11" t="str">
        <f>IF(C165="","",IFERROR(VLOOKUP(C165,'在庫一覧'!$A:$F,6,FALSE),0))</f>
        <v/>
      </c>
      <c r="I165" s="11" t="str">
        <f t="shared" si="2"/>
        <v/>
      </c>
      <c r="J165" s="10"/>
      <c r="K165" s="10"/>
      <c r="L165" s="10"/>
      <c r="M165" s="10"/>
      <c r="N165" s="10"/>
      <c r="O165" s="10"/>
    </row>
    <row r="166" ht="15.75" customHeight="1">
      <c r="A166" s="12"/>
      <c r="B166" s="10"/>
      <c r="C166" s="10"/>
      <c r="D166" s="10" t="str">
        <f>IF(C166="","",IFERROR(VLOOKUP(C166,'在庫一覧'!$A:$B,2,FALSE),"未登録"))</f>
        <v/>
      </c>
      <c r="E166" s="10"/>
      <c r="F166" s="11"/>
      <c r="G166" s="11" t="str">
        <f t="shared" si="1"/>
        <v/>
      </c>
      <c r="H166" s="11" t="str">
        <f>IF(C166="","",IFERROR(VLOOKUP(C166,'在庫一覧'!$A:$F,6,FALSE),0))</f>
        <v/>
      </c>
      <c r="I166" s="11" t="str">
        <f t="shared" si="2"/>
        <v/>
      </c>
      <c r="J166" s="10"/>
      <c r="K166" s="10"/>
      <c r="L166" s="10"/>
      <c r="M166" s="10"/>
      <c r="N166" s="10"/>
      <c r="O166" s="10"/>
    </row>
    <row r="167" ht="15.75" customHeight="1">
      <c r="A167" s="12"/>
      <c r="B167" s="10"/>
      <c r="C167" s="10"/>
      <c r="D167" s="10" t="str">
        <f>IF(C167="","",IFERROR(VLOOKUP(C167,'在庫一覧'!$A:$B,2,FALSE),"未登録"))</f>
        <v/>
      </c>
      <c r="E167" s="10"/>
      <c r="F167" s="11"/>
      <c r="G167" s="11" t="str">
        <f t="shared" si="1"/>
        <v/>
      </c>
      <c r="H167" s="11" t="str">
        <f>IF(C167="","",IFERROR(VLOOKUP(C167,'在庫一覧'!$A:$F,6,FALSE),0))</f>
        <v/>
      </c>
      <c r="I167" s="11" t="str">
        <f t="shared" si="2"/>
        <v/>
      </c>
      <c r="J167" s="10"/>
      <c r="K167" s="10"/>
      <c r="L167" s="10"/>
      <c r="M167" s="10"/>
      <c r="N167" s="10"/>
      <c r="O167" s="10"/>
    </row>
    <row r="168" ht="15.75" customHeight="1">
      <c r="A168" s="12"/>
      <c r="B168" s="10"/>
      <c r="C168" s="10"/>
      <c r="D168" s="10" t="str">
        <f>IF(C168="","",IFERROR(VLOOKUP(C168,'在庫一覧'!$A:$B,2,FALSE),"未登録"))</f>
        <v/>
      </c>
      <c r="E168" s="10"/>
      <c r="F168" s="11"/>
      <c r="G168" s="11" t="str">
        <f t="shared" si="1"/>
        <v/>
      </c>
      <c r="H168" s="11" t="str">
        <f>IF(C168="","",IFERROR(VLOOKUP(C168,'在庫一覧'!$A:$F,6,FALSE),0))</f>
        <v/>
      </c>
      <c r="I168" s="11" t="str">
        <f t="shared" si="2"/>
        <v/>
      </c>
      <c r="J168" s="10"/>
      <c r="K168" s="10"/>
      <c r="L168" s="10"/>
      <c r="M168" s="10"/>
      <c r="N168" s="10"/>
      <c r="O168" s="10"/>
    </row>
    <row r="169" ht="15.75" customHeight="1">
      <c r="A169" s="12"/>
      <c r="B169" s="10"/>
      <c r="C169" s="10"/>
      <c r="D169" s="10" t="str">
        <f>IF(C169="","",IFERROR(VLOOKUP(C169,'在庫一覧'!$A:$B,2,FALSE),"未登録"))</f>
        <v/>
      </c>
      <c r="E169" s="10"/>
      <c r="F169" s="11"/>
      <c r="G169" s="11" t="str">
        <f t="shared" si="1"/>
        <v/>
      </c>
      <c r="H169" s="11" t="str">
        <f>IF(C169="","",IFERROR(VLOOKUP(C169,'在庫一覧'!$A:$F,6,FALSE),0))</f>
        <v/>
      </c>
      <c r="I169" s="11" t="str">
        <f t="shared" si="2"/>
        <v/>
      </c>
      <c r="J169" s="10"/>
      <c r="K169" s="10"/>
      <c r="L169" s="10"/>
      <c r="M169" s="10"/>
      <c r="N169" s="10"/>
      <c r="O169" s="10"/>
    </row>
    <row r="170" ht="15.75" customHeight="1">
      <c r="A170" s="12"/>
      <c r="B170" s="10"/>
      <c r="C170" s="10"/>
      <c r="D170" s="10" t="str">
        <f>IF(C170="","",IFERROR(VLOOKUP(C170,'在庫一覧'!$A:$B,2,FALSE),"未登録"))</f>
        <v/>
      </c>
      <c r="E170" s="10"/>
      <c r="F170" s="11"/>
      <c r="G170" s="11" t="str">
        <f t="shared" si="1"/>
        <v/>
      </c>
      <c r="H170" s="11" t="str">
        <f>IF(C170="","",IFERROR(VLOOKUP(C170,'在庫一覧'!$A:$F,6,FALSE),0))</f>
        <v/>
      </c>
      <c r="I170" s="11" t="str">
        <f t="shared" si="2"/>
        <v/>
      </c>
      <c r="J170" s="10"/>
      <c r="K170" s="10"/>
      <c r="L170" s="10"/>
      <c r="M170" s="10"/>
      <c r="N170" s="10"/>
      <c r="O170" s="10"/>
    </row>
    <row r="171" ht="15.75" customHeight="1">
      <c r="A171" s="12"/>
      <c r="B171" s="10"/>
      <c r="C171" s="10"/>
      <c r="D171" s="10" t="str">
        <f>IF(C171="","",IFERROR(VLOOKUP(C171,'在庫一覧'!$A:$B,2,FALSE),"未登録"))</f>
        <v/>
      </c>
      <c r="E171" s="10"/>
      <c r="F171" s="11"/>
      <c r="G171" s="11" t="str">
        <f t="shared" si="1"/>
        <v/>
      </c>
      <c r="H171" s="11" t="str">
        <f>IF(C171="","",IFERROR(VLOOKUP(C171,'在庫一覧'!$A:$F,6,FALSE),0))</f>
        <v/>
      </c>
      <c r="I171" s="11" t="str">
        <f t="shared" si="2"/>
        <v/>
      </c>
      <c r="J171" s="10"/>
      <c r="K171" s="10"/>
      <c r="L171" s="10"/>
      <c r="M171" s="10"/>
      <c r="N171" s="10"/>
      <c r="O171" s="10"/>
    </row>
    <row r="172" ht="15.75" customHeight="1">
      <c r="A172" s="12"/>
      <c r="B172" s="10"/>
      <c r="C172" s="10"/>
      <c r="D172" s="10" t="str">
        <f>IF(C172="","",IFERROR(VLOOKUP(C172,'在庫一覧'!$A:$B,2,FALSE),"未登録"))</f>
        <v/>
      </c>
      <c r="E172" s="10"/>
      <c r="F172" s="11"/>
      <c r="G172" s="11" t="str">
        <f t="shared" si="1"/>
        <v/>
      </c>
      <c r="H172" s="11" t="str">
        <f>IF(C172="","",IFERROR(VLOOKUP(C172,'在庫一覧'!$A:$F,6,FALSE),0))</f>
        <v/>
      </c>
      <c r="I172" s="11" t="str">
        <f t="shared" si="2"/>
        <v/>
      </c>
      <c r="J172" s="10"/>
      <c r="K172" s="10"/>
      <c r="L172" s="10"/>
      <c r="M172" s="10"/>
      <c r="N172" s="10"/>
      <c r="O172" s="10"/>
    </row>
    <row r="173" ht="15.75" customHeight="1">
      <c r="A173" s="12"/>
      <c r="B173" s="10"/>
      <c r="C173" s="10"/>
      <c r="D173" s="10" t="str">
        <f>IF(C173="","",IFERROR(VLOOKUP(C173,'在庫一覧'!$A:$B,2,FALSE),"未登録"))</f>
        <v/>
      </c>
      <c r="E173" s="10"/>
      <c r="F173" s="11"/>
      <c r="G173" s="11" t="str">
        <f t="shared" si="1"/>
        <v/>
      </c>
      <c r="H173" s="11" t="str">
        <f>IF(C173="","",IFERROR(VLOOKUP(C173,'在庫一覧'!$A:$F,6,FALSE),0))</f>
        <v/>
      </c>
      <c r="I173" s="11" t="str">
        <f t="shared" si="2"/>
        <v/>
      </c>
      <c r="J173" s="10"/>
      <c r="K173" s="10"/>
      <c r="L173" s="10"/>
      <c r="M173" s="10"/>
      <c r="N173" s="10"/>
      <c r="O173" s="10"/>
    </row>
    <row r="174" ht="15.75" customHeight="1">
      <c r="A174" s="12"/>
      <c r="B174" s="10"/>
      <c r="C174" s="10"/>
      <c r="D174" s="10" t="str">
        <f>IF(C174="","",IFERROR(VLOOKUP(C174,'在庫一覧'!$A:$B,2,FALSE),"未登録"))</f>
        <v/>
      </c>
      <c r="E174" s="10"/>
      <c r="F174" s="11"/>
      <c r="G174" s="11" t="str">
        <f t="shared" si="1"/>
        <v/>
      </c>
      <c r="H174" s="11" t="str">
        <f>IF(C174="","",IFERROR(VLOOKUP(C174,'在庫一覧'!$A:$F,6,FALSE),0))</f>
        <v/>
      </c>
      <c r="I174" s="11" t="str">
        <f t="shared" si="2"/>
        <v/>
      </c>
      <c r="J174" s="10"/>
      <c r="K174" s="10"/>
      <c r="L174" s="10"/>
      <c r="M174" s="10"/>
      <c r="N174" s="10"/>
      <c r="O174" s="10"/>
    </row>
    <row r="175" ht="15.75" customHeight="1">
      <c r="A175" s="12"/>
      <c r="B175" s="10"/>
      <c r="C175" s="10"/>
      <c r="D175" s="10" t="str">
        <f>IF(C175="","",IFERROR(VLOOKUP(C175,'在庫一覧'!$A:$B,2,FALSE),"未登録"))</f>
        <v/>
      </c>
      <c r="E175" s="10"/>
      <c r="F175" s="11"/>
      <c r="G175" s="11" t="str">
        <f t="shared" si="1"/>
        <v/>
      </c>
      <c r="H175" s="11" t="str">
        <f>IF(C175="","",IFERROR(VLOOKUP(C175,'在庫一覧'!$A:$F,6,FALSE),0))</f>
        <v/>
      </c>
      <c r="I175" s="11" t="str">
        <f t="shared" si="2"/>
        <v/>
      </c>
      <c r="J175" s="10"/>
      <c r="K175" s="10"/>
      <c r="L175" s="10"/>
      <c r="M175" s="10"/>
      <c r="N175" s="10"/>
      <c r="O175" s="10"/>
    </row>
    <row r="176" ht="15.75" customHeight="1">
      <c r="A176" s="12"/>
      <c r="B176" s="10"/>
      <c r="C176" s="10"/>
      <c r="D176" s="10" t="str">
        <f>IF(C176="","",IFERROR(VLOOKUP(C176,'在庫一覧'!$A:$B,2,FALSE),"未登録"))</f>
        <v/>
      </c>
      <c r="E176" s="10"/>
      <c r="F176" s="11"/>
      <c r="G176" s="11" t="str">
        <f t="shared" si="1"/>
        <v/>
      </c>
      <c r="H176" s="11" t="str">
        <f>IF(C176="","",IFERROR(VLOOKUP(C176,'在庫一覧'!$A:$F,6,FALSE),0))</f>
        <v/>
      </c>
      <c r="I176" s="11" t="str">
        <f t="shared" si="2"/>
        <v/>
      </c>
      <c r="J176" s="10"/>
      <c r="K176" s="10"/>
      <c r="L176" s="10"/>
      <c r="M176" s="10"/>
      <c r="N176" s="10"/>
      <c r="O176" s="10"/>
    </row>
    <row r="177" ht="15.75" customHeight="1">
      <c r="A177" s="12"/>
      <c r="B177" s="10"/>
      <c r="C177" s="10"/>
      <c r="D177" s="10" t="str">
        <f>IF(C177="","",IFERROR(VLOOKUP(C177,'在庫一覧'!$A:$B,2,FALSE),"未登録"))</f>
        <v/>
      </c>
      <c r="E177" s="10"/>
      <c r="F177" s="11"/>
      <c r="G177" s="11" t="str">
        <f t="shared" si="1"/>
        <v/>
      </c>
      <c r="H177" s="11" t="str">
        <f>IF(C177="","",IFERROR(VLOOKUP(C177,'在庫一覧'!$A:$F,6,FALSE),0))</f>
        <v/>
      </c>
      <c r="I177" s="11" t="str">
        <f t="shared" si="2"/>
        <v/>
      </c>
      <c r="J177" s="10"/>
      <c r="K177" s="10"/>
      <c r="L177" s="10"/>
      <c r="M177" s="10"/>
      <c r="N177" s="10"/>
      <c r="O177" s="10"/>
    </row>
    <row r="178" ht="15.75" customHeight="1">
      <c r="A178" s="12"/>
      <c r="B178" s="10"/>
      <c r="C178" s="10"/>
      <c r="D178" s="10" t="str">
        <f>IF(C178="","",IFERROR(VLOOKUP(C178,'在庫一覧'!$A:$B,2,FALSE),"未登録"))</f>
        <v/>
      </c>
      <c r="E178" s="10"/>
      <c r="F178" s="11"/>
      <c r="G178" s="11" t="str">
        <f t="shared" si="1"/>
        <v/>
      </c>
      <c r="H178" s="11" t="str">
        <f>IF(C178="","",IFERROR(VLOOKUP(C178,'在庫一覧'!$A:$F,6,FALSE),0))</f>
        <v/>
      </c>
      <c r="I178" s="11" t="str">
        <f t="shared" si="2"/>
        <v/>
      </c>
      <c r="J178" s="10"/>
      <c r="K178" s="10"/>
      <c r="L178" s="10"/>
      <c r="M178" s="10"/>
      <c r="N178" s="10"/>
      <c r="O178" s="10"/>
    </row>
    <row r="179" ht="15.75" customHeight="1">
      <c r="A179" s="12"/>
      <c r="B179" s="10"/>
      <c r="C179" s="10"/>
      <c r="D179" s="10" t="str">
        <f>IF(C179="","",IFERROR(VLOOKUP(C179,'在庫一覧'!$A:$B,2,FALSE),"未登録"))</f>
        <v/>
      </c>
      <c r="E179" s="10"/>
      <c r="F179" s="11"/>
      <c r="G179" s="11" t="str">
        <f t="shared" si="1"/>
        <v/>
      </c>
      <c r="H179" s="11" t="str">
        <f>IF(C179="","",IFERROR(VLOOKUP(C179,'在庫一覧'!$A:$F,6,FALSE),0))</f>
        <v/>
      </c>
      <c r="I179" s="11" t="str">
        <f t="shared" si="2"/>
        <v/>
      </c>
      <c r="J179" s="10"/>
      <c r="K179" s="10"/>
      <c r="L179" s="10"/>
      <c r="M179" s="10"/>
      <c r="N179" s="10"/>
      <c r="O179" s="10"/>
    </row>
    <row r="180" ht="15.75" customHeight="1">
      <c r="A180" s="12"/>
      <c r="B180" s="10"/>
      <c r="C180" s="10"/>
      <c r="D180" s="10" t="str">
        <f>IF(C180="","",IFERROR(VLOOKUP(C180,'在庫一覧'!$A:$B,2,FALSE),"未登録"))</f>
        <v/>
      </c>
      <c r="E180" s="10"/>
      <c r="F180" s="11"/>
      <c r="G180" s="11" t="str">
        <f t="shared" si="1"/>
        <v/>
      </c>
      <c r="H180" s="11" t="str">
        <f>IF(C180="","",IFERROR(VLOOKUP(C180,'在庫一覧'!$A:$F,6,FALSE),0))</f>
        <v/>
      </c>
      <c r="I180" s="11" t="str">
        <f t="shared" si="2"/>
        <v/>
      </c>
      <c r="J180" s="10"/>
      <c r="K180" s="10"/>
      <c r="L180" s="10"/>
      <c r="M180" s="10"/>
      <c r="N180" s="10"/>
      <c r="O180" s="10"/>
    </row>
    <row r="181" ht="15.75" customHeight="1">
      <c r="A181" s="12"/>
      <c r="B181" s="10"/>
      <c r="C181" s="10"/>
      <c r="D181" s="10" t="str">
        <f>IF(C181="","",IFERROR(VLOOKUP(C181,'在庫一覧'!$A:$B,2,FALSE),"未登録"))</f>
        <v/>
      </c>
      <c r="E181" s="10"/>
      <c r="F181" s="11"/>
      <c r="G181" s="11" t="str">
        <f t="shared" si="1"/>
        <v/>
      </c>
      <c r="H181" s="11" t="str">
        <f>IF(C181="","",IFERROR(VLOOKUP(C181,'在庫一覧'!$A:$F,6,FALSE),0))</f>
        <v/>
      </c>
      <c r="I181" s="11" t="str">
        <f t="shared" si="2"/>
        <v/>
      </c>
      <c r="J181" s="10"/>
      <c r="K181" s="10"/>
      <c r="L181" s="10"/>
      <c r="M181" s="10"/>
      <c r="N181" s="10"/>
      <c r="O181" s="10"/>
    </row>
    <row r="182" ht="15.75" customHeight="1">
      <c r="A182" s="12"/>
      <c r="B182" s="10"/>
      <c r="C182" s="10"/>
      <c r="D182" s="10" t="str">
        <f>IF(C182="","",IFERROR(VLOOKUP(C182,'在庫一覧'!$A:$B,2,FALSE),"未登録"))</f>
        <v/>
      </c>
      <c r="E182" s="10"/>
      <c r="F182" s="11"/>
      <c r="G182" s="11" t="str">
        <f t="shared" si="1"/>
        <v/>
      </c>
      <c r="H182" s="11" t="str">
        <f>IF(C182="","",IFERROR(VLOOKUP(C182,'在庫一覧'!$A:$F,6,FALSE),0))</f>
        <v/>
      </c>
      <c r="I182" s="11" t="str">
        <f t="shared" si="2"/>
        <v/>
      </c>
      <c r="J182" s="10"/>
      <c r="K182" s="10"/>
      <c r="L182" s="10"/>
      <c r="M182" s="10"/>
      <c r="N182" s="10"/>
      <c r="O182" s="10"/>
    </row>
    <row r="183" ht="15.75" customHeight="1">
      <c r="A183" s="12"/>
      <c r="B183" s="10"/>
      <c r="C183" s="10"/>
      <c r="D183" s="10" t="str">
        <f>IF(C183="","",IFERROR(VLOOKUP(C183,'在庫一覧'!$A:$B,2,FALSE),"未登録"))</f>
        <v/>
      </c>
      <c r="E183" s="10"/>
      <c r="F183" s="11"/>
      <c r="G183" s="11" t="str">
        <f t="shared" si="1"/>
        <v/>
      </c>
      <c r="H183" s="11" t="str">
        <f>IF(C183="","",IFERROR(VLOOKUP(C183,'在庫一覧'!$A:$F,6,FALSE),0))</f>
        <v/>
      </c>
      <c r="I183" s="11" t="str">
        <f t="shared" si="2"/>
        <v/>
      </c>
      <c r="J183" s="10"/>
      <c r="K183" s="10"/>
      <c r="L183" s="10"/>
      <c r="M183" s="10"/>
      <c r="N183" s="10"/>
      <c r="O183" s="10"/>
    </row>
    <row r="184" ht="15.75" customHeight="1">
      <c r="A184" s="12"/>
      <c r="B184" s="10"/>
      <c r="C184" s="10"/>
      <c r="D184" s="10" t="str">
        <f>IF(C184="","",IFERROR(VLOOKUP(C184,'在庫一覧'!$A:$B,2,FALSE),"未登録"))</f>
        <v/>
      </c>
      <c r="E184" s="10"/>
      <c r="F184" s="11"/>
      <c r="G184" s="11" t="str">
        <f t="shared" si="1"/>
        <v/>
      </c>
      <c r="H184" s="11" t="str">
        <f>IF(C184="","",IFERROR(VLOOKUP(C184,'在庫一覧'!$A:$F,6,FALSE),0))</f>
        <v/>
      </c>
      <c r="I184" s="11" t="str">
        <f t="shared" si="2"/>
        <v/>
      </c>
      <c r="J184" s="10"/>
      <c r="K184" s="10"/>
      <c r="L184" s="10"/>
      <c r="M184" s="10"/>
      <c r="N184" s="10"/>
      <c r="O184" s="10"/>
    </row>
    <row r="185" ht="15.75" customHeight="1">
      <c r="A185" s="12"/>
      <c r="B185" s="10"/>
      <c r="C185" s="10"/>
      <c r="D185" s="10" t="str">
        <f>IF(C185="","",IFERROR(VLOOKUP(C185,'在庫一覧'!$A:$B,2,FALSE),"未登録"))</f>
        <v/>
      </c>
      <c r="E185" s="10"/>
      <c r="F185" s="11"/>
      <c r="G185" s="11" t="str">
        <f t="shared" si="1"/>
        <v/>
      </c>
      <c r="H185" s="11" t="str">
        <f>IF(C185="","",IFERROR(VLOOKUP(C185,'在庫一覧'!$A:$F,6,FALSE),0))</f>
        <v/>
      </c>
      <c r="I185" s="11" t="str">
        <f t="shared" si="2"/>
        <v/>
      </c>
      <c r="J185" s="10"/>
      <c r="K185" s="10"/>
      <c r="L185" s="10"/>
      <c r="M185" s="10"/>
      <c r="N185" s="10"/>
      <c r="O185" s="10"/>
    </row>
    <row r="186" ht="15.75" customHeight="1">
      <c r="A186" s="12"/>
      <c r="B186" s="10"/>
      <c r="C186" s="10"/>
      <c r="D186" s="10" t="str">
        <f>IF(C186="","",IFERROR(VLOOKUP(C186,'在庫一覧'!$A:$B,2,FALSE),"未登録"))</f>
        <v/>
      </c>
      <c r="E186" s="10"/>
      <c r="F186" s="11"/>
      <c r="G186" s="11" t="str">
        <f t="shared" si="1"/>
        <v/>
      </c>
      <c r="H186" s="11" t="str">
        <f>IF(C186="","",IFERROR(VLOOKUP(C186,'在庫一覧'!$A:$F,6,FALSE),0))</f>
        <v/>
      </c>
      <c r="I186" s="11" t="str">
        <f t="shared" si="2"/>
        <v/>
      </c>
      <c r="J186" s="10"/>
      <c r="K186" s="10"/>
      <c r="L186" s="10"/>
      <c r="M186" s="10"/>
      <c r="N186" s="10"/>
      <c r="O186" s="10"/>
    </row>
    <row r="187" ht="15.75" customHeight="1">
      <c r="A187" s="12"/>
      <c r="B187" s="10"/>
      <c r="C187" s="10"/>
      <c r="D187" s="10" t="str">
        <f>IF(C187="","",IFERROR(VLOOKUP(C187,'在庫一覧'!$A:$B,2,FALSE),"未登録"))</f>
        <v/>
      </c>
      <c r="E187" s="10"/>
      <c r="F187" s="11"/>
      <c r="G187" s="11" t="str">
        <f t="shared" si="1"/>
        <v/>
      </c>
      <c r="H187" s="11" t="str">
        <f>IF(C187="","",IFERROR(VLOOKUP(C187,'在庫一覧'!$A:$F,6,FALSE),0))</f>
        <v/>
      </c>
      <c r="I187" s="11" t="str">
        <f t="shared" si="2"/>
        <v/>
      </c>
      <c r="J187" s="10"/>
      <c r="K187" s="10"/>
      <c r="L187" s="10"/>
      <c r="M187" s="10"/>
      <c r="N187" s="10"/>
      <c r="O187" s="10"/>
    </row>
    <row r="188" ht="15.75" customHeight="1">
      <c r="A188" s="12"/>
      <c r="B188" s="10"/>
      <c r="C188" s="10"/>
      <c r="D188" s="10" t="str">
        <f>IF(C188="","",IFERROR(VLOOKUP(C188,'在庫一覧'!$A:$B,2,FALSE),"未登録"))</f>
        <v/>
      </c>
      <c r="E188" s="10"/>
      <c r="F188" s="11"/>
      <c r="G188" s="11" t="str">
        <f t="shared" si="1"/>
        <v/>
      </c>
      <c r="H188" s="11" t="str">
        <f>IF(C188="","",IFERROR(VLOOKUP(C188,'在庫一覧'!$A:$F,6,FALSE),0))</f>
        <v/>
      </c>
      <c r="I188" s="11" t="str">
        <f t="shared" si="2"/>
        <v/>
      </c>
      <c r="J188" s="10"/>
      <c r="K188" s="10"/>
      <c r="L188" s="10"/>
      <c r="M188" s="10"/>
      <c r="N188" s="10"/>
      <c r="O188" s="10"/>
    </row>
    <row r="189" ht="15.75" customHeight="1">
      <c r="A189" s="12"/>
      <c r="B189" s="10"/>
      <c r="C189" s="10"/>
      <c r="D189" s="10" t="str">
        <f>IF(C189="","",IFERROR(VLOOKUP(C189,'在庫一覧'!$A:$B,2,FALSE),"未登録"))</f>
        <v/>
      </c>
      <c r="E189" s="10"/>
      <c r="F189" s="11"/>
      <c r="G189" s="11" t="str">
        <f t="shared" si="1"/>
        <v/>
      </c>
      <c r="H189" s="11" t="str">
        <f>IF(C189="","",IFERROR(VLOOKUP(C189,'在庫一覧'!$A:$F,6,FALSE),0))</f>
        <v/>
      </c>
      <c r="I189" s="11" t="str">
        <f t="shared" si="2"/>
        <v/>
      </c>
      <c r="J189" s="10"/>
      <c r="K189" s="10"/>
      <c r="L189" s="10"/>
      <c r="M189" s="10"/>
      <c r="N189" s="10"/>
      <c r="O189" s="10"/>
    </row>
    <row r="190" ht="15.75" customHeight="1">
      <c r="A190" s="12"/>
      <c r="B190" s="10"/>
      <c r="C190" s="10"/>
      <c r="D190" s="10" t="str">
        <f>IF(C190="","",IFERROR(VLOOKUP(C190,'在庫一覧'!$A:$B,2,FALSE),"未登録"))</f>
        <v/>
      </c>
      <c r="E190" s="10"/>
      <c r="F190" s="11"/>
      <c r="G190" s="11" t="str">
        <f t="shared" si="1"/>
        <v/>
      </c>
      <c r="H190" s="11" t="str">
        <f>IF(C190="","",IFERROR(VLOOKUP(C190,'在庫一覧'!$A:$F,6,FALSE),0))</f>
        <v/>
      </c>
      <c r="I190" s="11" t="str">
        <f t="shared" si="2"/>
        <v/>
      </c>
      <c r="J190" s="10"/>
      <c r="K190" s="10"/>
      <c r="L190" s="10"/>
      <c r="M190" s="10"/>
      <c r="N190" s="10"/>
      <c r="O190" s="10"/>
    </row>
    <row r="191" ht="15.75" customHeight="1">
      <c r="A191" s="12"/>
      <c r="B191" s="10"/>
      <c r="C191" s="10"/>
      <c r="D191" s="10" t="str">
        <f>IF(C191="","",IFERROR(VLOOKUP(C191,'在庫一覧'!$A:$B,2,FALSE),"未登録"))</f>
        <v/>
      </c>
      <c r="E191" s="10"/>
      <c r="F191" s="11"/>
      <c r="G191" s="11" t="str">
        <f t="shared" si="1"/>
        <v/>
      </c>
      <c r="H191" s="11" t="str">
        <f>IF(C191="","",IFERROR(VLOOKUP(C191,'在庫一覧'!$A:$F,6,FALSE),0))</f>
        <v/>
      </c>
      <c r="I191" s="11" t="str">
        <f t="shared" si="2"/>
        <v/>
      </c>
      <c r="J191" s="10"/>
      <c r="K191" s="10"/>
      <c r="L191" s="10"/>
      <c r="M191" s="10"/>
      <c r="N191" s="10"/>
      <c r="O191" s="10"/>
    </row>
    <row r="192" ht="15.75" customHeight="1">
      <c r="A192" s="12"/>
      <c r="B192" s="10"/>
      <c r="C192" s="10"/>
      <c r="D192" s="10" t="str">
        <f>IF(C192="","",IFERROR(VLOOKUP(C192,'在庫一覧'!$A:$B,2,FALSE),"未登録"))</f>
        <v/>
      </c>
      <c r="E192" s="10"/>
      <c r="F192" s="11"/>
      <c r="G192" s="11" t="str">
        <f t="shared" si="1"/>
        <v/>
      </c>
      <c r="H192" s="11" t="str">
        <f>IF(C192="","",IFERROR(VLOOKUP(C192,'在庫一覧'!$A:$F,6,FALSE),0))</f>
        <v/>
      </c>
      <c r="I192" s="11" t="str">
        <f t="shared" si="2"/>
        <v/>
      </c>
      <c r="J192" s="10"/>
      <c r="K192" s="10"/>
      <c r="L192" s="10"/>
      <c r="M192" s="10"/>
      <c r="N192" s="10"/>
      <c r="O192" s="10"/>
    </row>
    <row r="193" ht="15.75" customHeight="1">
      <c r="A193" s="12"/>
      <c r="B193" s="10"/>
      <c r="C193" s="10"/>
      <c r="D193" s="10" t="str">
        <f>IF(C193="","",IFERROR(VLOOKUP(C193,'在庫一覧'!$A:$B,2,FALSE),"未登録"))</f>
        <v/>
      </c>
      <c r="E193" s="10"/>
      <c r="F193" s="11"/>
      <c r="G193" s="11" t="str">
        <f t="shared" si="1"/>
        <v/>
      </c>
      <c r="H193" s="11" t="str">
        <f>IF(C193="","",IFERROR(VLOOKUP(C193,'在庫一覧'!$A:$F,6,FALSE),0))</f>
        <v/>
      </c>
      <c r="I193" s="11" t="str">
        <f t="shared" si="2"/>
        <v/>
      </c>
      <c r="J193" s="10"/>
      <c r="K193" s="10"/>
      <c r="L193" s="10"/>
      <c r="M193" s="10"/>
      <c r="N193" s="10"/>
      <c r="O193" s="10"/>
    </row>
    <row r="194" ht="15.75" customHeight="1">
      <c r="A194" s="12"/>
      <c r="B194" s="10"/>
      <c r="C194" s="10"/>
      <c r="D194" s="10" t="str">
        <f>IF(C194="","",IFERROR(VLOOKUP(C194,'在庫一覧'!$A:$B,2,FALSE),"未登録"))</f>
        <v/>
      </c>
      <c r="E194" s="10"/>
      <c r="F194" s="11"/>
      <c r="G194" s="11" t="str">
        <f t="shared" si="1"/>
        <v/>
      </c>
      <c r="H194" s="11" t="str">
        <f>IF(C194="","",IFERROR(VLOOKUP(C194,'在庫一覧'!$A:$F,6,FALSE),0))</f>
        <v/>
      </c>
      <c r="I194" s="11" t="str">
        <f t="shared" si="2"/>
        <v/>
      </c>
      <c r="J194" s="10"/>
      <c r="K194" s="10"/>
      <c r="L194" s="10"/>
      <c r="M194" s="10"/>
      <c r="N194" s="10"/>
      <c r="O194" s="10"/>
    </row>
    <row r="195" ht="15.75" customHeight="1">
      <c r="A195" s="12"/>
      <c r="B195" s="10"/>
      <c r="C195" s="10"/>
      <c r="D195" s="10" t="str">
        <f>IF(C195="","",IFERROR(VLOOKUP(C195,'在庫一覧'!$A:$B,2,FALSE),"未登録"))</f>
        <v/>
      </c>
      <c r="E195" s="10"/>
      <c r="F195" s="11"/>
      <c r="G195" s="11" t="str">
        <f t="shared" si="1"/>
        <v/>
      </c>
      <c r="H195" s="11" t="str">
        <f>IF(C195="","",IFERROR(VLOOKUP(C195,'在庫一覧'!$A:$F,6,FALSE),0))</f>
        <v/>
      </c>
      <c r="I195" s="11" t="str">
        <f t="shared" si="2"/>
        <v/>
      </c>
      <c r="J195" s="10"/>
      <c r="K195" s="10"/>
      <c r="L195" s="10"/>
      <c r="M195" s="10"/>
      <c r="N195" s="10"/>
      <c r="O195" s="10"/>
    </row>
    <row r="196" ht="15.75" customHeight="1">
      <c r="A196" s="12"/>
      <c r="B196" s="10"/>
      <c r="C196" s="10"/>
      <c r="D196" s="10" t="str">
        <f>IF(C196="","",IFERROR(VLOOKUP(C196,'在庫一覧'!$A:$B,2,FALSE),"未登録"))</f>
        <v/>
      </c>
      <c r="E196" s="10"/>
      <c r="F196" s="11"/>
      <c r="G196" s="11" t="str">
        <f t="shared" si="1"/>
        <v/>
      </c>
      <c r="H196" s="11" t="str">
        <f>IF(C196="","",IFERROR(VLOOKUP(C196,'在庫一覧'!$A:$F,6,FALSE),0))</f>
        <v/>
      </c>
      <c r="I196" s="11" t="str">
        <f t="shared" si="2"/>
        <v/>
      </c>
      <c r="J196" s="10"/>
      <c r="K196" s="10"/>
      <c r="L196" s="10"/>
      <c r="M196" s="10"/>
      <c r="N196" s="10"/>
      <c r="O196" s="10"/>
    </row>
    <row r="197" ht="15.75" customHeight="1">
      <c r="A197" s="12"/>
      <c r="B197" s="10"/>
      <c r="C197" s="10"/>
      <c r="D197" s="10" t="str">
        <f>IF(C197="","",IFERROR(VLOOKUP(C197,'在庫一覧'!$A:$B,2,FALSE),"未登録"))</f>
        <v/>
      </c>
      <c r="E197" s="10"/>
      <c r="F197" s="11"/>
      <c r="G197" s="11" t="str">
        <f t="shared" si="1"/>
        <v/>
      </c>
      <c r="H197" s="11" t="str">
        <f>IF(C197="","",IFERROR(VLOOKUP(C197,'在庫一覧'!$A:$F,6,FALSE),0))</f>
        <v/>
      </c>
      <c r="I197" s="11" t="str">
        <f t="shared" si="2"/>
        <v/>
      </c>
      <c r="J197" s="10"/>
      <c r="K197" s="10"/>
      <c r="L197" s="10"/>
      <c r="M197" s="10"/>
      <c r="N197" s="10"/>
      <c r="O197" s="10"/>
    </row>
    <row r="198" ht="15.75" customHeight="1">
      <c r="A198" s="12"/>
      <c r="B198" s="10"/>
      <c r="C198" s="10"/>
      <c r="D198" s="10" t="str">
        <f>IF(C198="","",IFERROR(VLOOKUP(C198,'在庫一覧'!$A:$B,2,FALSE),"未登録"))</f>
        <v/>
      </c>
      <c r="E198" s="10"/>
      <c r="F198" s="11"/>
      <c r="G198" s="11" t="str">
        <f t="shared" si="1"/>
        <v/>
      </c>
      <c r="H198" s="11" t="str">
        <f>IF(C198="","",IFERROR(VLOOKUP(C198,'在庫一覧'!$A:$F,6,FALSE),0))</f>
        <v/>
      </c>
      <c r="I198" s="11" t="str">
        <f t="shared" si="2"/>
        <v/>
      </c>
      <c r="J198" s="10"/>
      <c r="K198" s="10"/>
      <c r="L198" s="10"/>
      <c r="M198" s="10"/>
      <c r="N198" s="10"/>
      <c r="O198" s="10"/>
    </row>
    <row r="199" ht="15.75" customHeight="1">
      <c r="A199" s="12"/>
      <c r="B199" s="10"/>
      <c r="C199" s="10"/>
      <c r="D199" s="10" t="str">
        <f>IF(C199="","",IFERROR(VLOOKUP(C199,'在庫一覧'!$A:$B,2,FALSE),"未登録"))</f>
        <v/>
      </c>
      <c r="E199" s="10"/>
      <c r="F199" s="11"/>
      <c r="G199" s="11" t="str">
        <f t="shared" si="1"/>
        <v/>
      </c>
      <c r="H199" s="11" t="str">
        <f>IF(C199="","",IFERROR(VLOOKUP(C199,'在庫一覧'!$A:$F,6,FALSE),0))</f>
        <v/>
      </c>
      <c r="I199" s="11" t="str">
        <f t="shared" si="2"/>
        <v/>
      </c>
      <c r="J199" s="10"/>
      <c r="K199" s="10"/>
      <c r="L199" s="10"/>
      <c r="M199" s="10"/>
      <c r="N199" s="10"/>
      <c r="O199" s="10"/>
    </row>
    <row r="200" ht="15.75" customHeight="1">
      <c r="A200" s="12"/>
      <c r="B200" s="10"/>
      <c r="C200" s="10"/>
      <c r="D200" s="10" t="str">
        <f>IF(C200="","",IFERROR(VLOOKUP(C200,'在庫一覧'!$A:$B,2,FALSE),"未登録"))</f>
        <v/>
      </c>
      <c r="E200" s="10"/>
      <c r="F200" s="11"/>
      <c r="G200" s="11" t="str">
        <f t="shared" si="1"/>
        <v/>
      </c>
      <c r="H200" s="11" t="str">
        <f>IF(C200="","",IFERROR(VLOOKUP(C200,'在庫一覧'!$A:$F,6,FALSE),0))</f>
        <v/>
      </c>
      <c r="I200" s="11" t="str">
        <f t="shared" si="2"/>
        <v/>
      </c>
      <c r="J200" s="10"/>
      <c r="K200" s="10"/>
      <c r="L200" s="10"/>
      <c r="M200" s="10"/>
      <c r="N200" s="10"/>
      <c r="O200" s="10"/>
    </row>
    <row r="201" ht="15.75" customHeight="1">
      <c r="A201" s="12"/>
      <c r="B201" s="10"/>
      <c r="C201" s="10"/>
      <c r="D201" s="10" t="str">
        <f>IF(C201="","",IFERROR(VLOOKUP(C201,'在庫一覧'!$A:$B,2,FALSE),"未登録"))</f>
        <v/>
      </c>
      <c r="E201" s="10"/>
      <c r="F201" s="11"/>
      <c r="G201" s="11" t="str">
        <f t="shared" si="1"/>
        <v/>
      </c>
      <c r="H201" s="11" t="str">
        <f>IF(C201="","",IFERROR(VLOOKUP(C201,'在庫一覧'!$A:$F,6,FALSE),0))</f>
        <v/>
      </c>
      <c r="I201" s="11" t="str">
        <f t="shared" si="2"/>
        <v/>
      </c>
      <c r="J201" s="10"/>
      <c r="K201" s="10"/>
      <c r="L201" s="10"/>
      <c r="M201" s="10"/>
      <c r="N201" s="10"/>
      <c r="O201" s="10"/>
    </row>
    <row r="202" ht="15.75" customHeight="1">
      <c r="A202" s="12"/>
      <c r="B202" s="10"/>
      <c r="C202" s="10"/>
      <c r="D202" s="10" t="str">
        <f>IF(C202="","",IFERROR(VLOOKUP(C202,'在庫一覧'!$A:$B,2,FALSE),"未登録"))</f>
        <v/>
      </c>
      <c r="E202" s="10"/>
      <c r="F202" s="11"/>
      <c r="G202" s="11" t="str">
        <f t="shared" si="1"/>
        <v/>
      </c>
      <c r="H202" s="11" t="str">
        <f>IF(C202="","",IFERROR(VLOOKUP(C202,'在庫一覧'!$A:$F,6,FALSE),0))</f>
        <v/>
      </c>
      <c r="I202" s="11" t="str">
        <f t="shared" si="2"/>
        <v/>
      </c>
      <c r="J202" s="10"/>
      <c r="K202" s="10"/>
      <c r="L202" s="10"/>
      <c r="M202" s="10"/>
      <c r="N202" s="10"/>
      <c r="O202" s="10"/>
    </row>
    <row r="203" ht="15.75" customHeight="1">
      <c r="A203" s="12"/>
      <c r="B203" s="10"/>
      <c r="C203" s="10"/>
      <c r="D203" s="10" t="str">
        <f>IF(C203="","",IFERROR(VLOOKUP(C203,'在庫一覧'!$A:$B,2,FALSE),"未登録"))</f>
        <v/>
      </c>
      <c r="E203" s="10"/>
      <c r="F203" s="11"/>
      <c r="G203" s="11" t="str">
        <f t="shared" si="1"/>
        <v/>
      </c>
      <c r="H203" s="11" t="str">
        <f>IF(C203="","",IFERROR(VLOOKUP(C203,'在庫一覧'!$A:$F,6,FALSE),0))</f>
        <v/>
      </c>
      <c r="I203" s="11" t="str">
        <f t="shared" si="2"/>
        <v/>
      </c>
      <c r="J203" s="10"/>
      <c r="K203" s="10"/>
      <c r="L203" s="10"/>
      <c r="M203" s="10"/>
      <c r="N203" s="10"/>
      <c r="O203" s="10"/>
    </row>
    <row r="204" ht="15.75" customHeight="1">
      <c r="A204" s="12"/>
      <c r="B204" s="10"/>
      <c r="C204" s="10"/>
      <c r="D204" s="10" t="str">
        <f>IF(C204="","",IFERROR(VLOOKUP(C204,'在庫一覧'!$A:$B,2,FALSE),"未登録"))</f>
        <v/>
      </c>
      <c r="E204" s="10"/>
      <c r="F204" s="11"/>
      <c r="G204" s="11" t="str">
        <f t="shared" si="1"/>
        <v/>
      </c>
      <c r="H204" s="11" t="str">
        <f>IF(C204="","",IFERROR(VLOOKUP(C204,'在庫一覧'!$A:$F,6,FALSE),0))</f>
        <v/>
      </c>
      <c r="I204" s="11" t="str">
        <f t="shared" si="2"/>
        <v/>
      </c>
      <c r="J204" s="10"/>
      <c r="K204" s="10"/>
      <c r="L204" s="10"/>
      <c r="M204" s="10"/>
      <c r="N204" s="10"/>
      <c r="O204" s="10"/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22.13"/>
    <col customWidth="1" min="3" max="3" width="10.38"/>
    <col customWidth="1" min="4" max="6" width="11.25"/>
    <col customWidth="1" min="7" max="7" width="13.63"/>
    <col customWidth="1" min="8" max="8" width="14.13"/>
    <col customWidth="1" min="9" max="9" width="15.25"/>
    <col customWidth="1" min="10" max="10" width="25.0"/>
    <col customWidth="1" min="11" max="26" width="8.63"/>
  </cols>
  <sheetData>
    <row r="1" ht="21.0" customHeight="1">
      <c r="A1" s="1" t="s">
        <v>6</v>
      </c>
      <c r="B1" s="2"/>
      <c r="C1" s="2"/>
      <c r="D1" s="2"/>
      <c r="E1" s="2"/>
      <c r="F1" s="2"/>
      <c r="G1" s="2"/>
      <c r="H1" s="2"/>
      <c r="I1" s="2"/>
      <c r="J1" s="3"/>
    </row>
    <row r="2" ht="24.0" customHeight="1">
      <c r="A2" s="4" t="s">
        <v>158</v>
      </c>
      <c r="B2" s="2"/>
      <c r="C2" s="2"/>
      <c r="D2" s="2"/>
      <c r="E2" s="2"/>
      <c r="F2" s="2"/>
      <c r="G2" s="2"/>
      <c r="H2" s="2"/>
      <c r="I2" s="2"/>
      <c r="J2" s="3"/>
    </row>
    <row r="4" ht="24.0" customHeight="1">
      <c r="A4" s="7" t="s">
        <v>33</v>
      </c>
      <c r="B4" s="7" t="s">
        <v>10</v>
      </c>
      <c r="C4" s="7" t="s">
        <v>11</v>
      </c>
      <c r="D4" s="7" t="s">
        <v>38</v>
      </c>
      <c r="E4" s="7" t="s">
        <v>12</v>
      </c>
      <c r="F4" s="7" t="s">
        <v>39</v>
      </c>
      <c r="G4" s="7" t="s">
        <v>13</v>
      </c>
      <c r="H4" s="7" t="s">
        <v>40</v>
      </c>
      <c r="I4" s="7" t="s">
        <v>41</v>
      </c>
      <c r="J4" s="7" t="s">
        <v>93</v>
      </c>
    </row>
    <row r="5">
      <c r="A5" s="10" t="str">
        <f>IF(OR('在庫一覧'!$M5="欠品",'在庫一覧'!$M5="安全在庫割れ",'在庫一覧'!$M5="発注候補"),'在庫一覧'!A5,"")</f>
        <v>ITM-001</v>
      </c>
      <c r="B5" s="10" t="str">
        <f>IF(A5="","",'在庫一覧'!B5)</f>
        <v>標準ボルト M6</v>
      </c>
      <c r="C5" s="11">
        <f>IF(A5="","",'在庫一覧'!K5)</f>
        <v>612</v>
      </c>
      <c r="D5" s="11">
        <f>IF(A5="","",'在庫一覧'!G5)</f>
        <v>500</v>
      </c>
      <c r="E5" s="11">
        <f>IF(A5="","",'在庫一覧'!H5)</f>
        <v>800</v>
      </c>
      <c r="F5" s="11">
        <f>IF(A5="","",'在庫一覧'!I5)</f>
        <v>2000</v>
      </c>
      <c r="G5" s="11">
        <f>IF(A5="","",'在庫一覧'!N5)</f>
        <v>1388</v>
      </c>
      <c r="H5" s="11">
        <f>IF(A5="","",'在庫一覧'!J5)</f>
        <v>7</v>
      </c>
      <c r="I5" s="11" t="str">
        <f>IF(A5="","",'在庫一覧'!M5)</f>
        <v>発注候補</v>
      </c>
      <c r="J5" s="10" t="str">
        <f t="shared" ref="J5:J104" si="1">IF(A5="","","発注量と納期を確認")</f>
        <v>発注量と納期を確認</v>
      </c>
    </row>
    <row r="6">
      <c r="A6" s="10" t="str">
        <f>IF(OR('在庫一覧'!$M6="欠品",'在庫一覧'!$M6="安全在庫割れ",'在庫一覧'!$M6="発注候補"),'在庫一覧'!A6,"")</f>
        <v>ITM-002</v>
      </c>
      <c r="B6" s="10" t="str">
        <f>IF(A6="","",'在庫一覧'!B6)</f>
        <v>樹脂ケース A</v>
      </c>
      <c r="C6" s="11">
        <f>IF(A6="","",'在庫一覧'!K6)</f>
        <v>35</v>
      </c>
      <c r="D6" s="11">
        <f>IF(A6="","",'在庫一覧'!G6)</f>
        <v>120</v>
      </c>
      <c r="E6" s="11">
        <f>IF(A6="","",'在庫一覧'!H6)</f>
        <v>180</v>
      </c>
      <c r="F6" s="11">
        <f>IF(A6="","",'在庫一覧'!I6)</f>
        <v>600</v>
      </c>
      <c r="G6" s="11">
        <f>IF(A6="","",'在庫一覧'!N6)</f>
        <v>565</v>
      </c>
      <c r="H6" s="11">
        <f>IF(A6="","",'在庫一覧'!J6)</f>
        <v>10</v>
      </c>
      <c r="I6" s="11" t="str">
        <f>IF(A6="","",'在庫一覧'!M6)</f>
        <v>安全在庫割れ</v>
      </c>
      <c r="J6" s="10" t="str">
        <f t="shared" si="1"/>
        <v>発注量と納期を確認</v>
      </c>
    </row>
    <row r="7">
      <c r="A7" s="10" t="str">
        <f>IF(OR('在庫一覧'!$M7="欠品",'在庫一覧'!$M7="安全在庫割れ",'在庫一覧'!$M7="発注候補"),'在庫一覧'!A7,"")</f>
        <v>ITM-003</v>
      </c>
      <c r="B7" s="10" t="str">
        <f>IF(A7="","",'在庫一覧'!B7)</f>
        <v>梱包箱 S</v>
      </c>
      <c r="C7" s="11">
        <f>IF(A7="","",'在庫一覧'!K7)</f>
        <v>390</v>
      </c>
      <c r="D7" s="11">
        <f>IF(A7="","",'在庫一覧'!G7)</f>
        <v>300</v>
      </c>
      <c r="E7" s="11">
        <f>IF(A7="","",'在庫一覧'!H7)</f>
        <v>450</v>
      </c>
      <c r="F7" s="11">
        <f>IF(A7="","",'在庫一覧'!I7)</f>
        <v>1200</v>
      </c>
      <c r="G7" s="11">
        <f>IF(A7="","",'在庫一覧'!N7)</f>
        <v>810</v>
      </c>
      <c r="H7" s="11">
        <f>IF(A7="","",'在庫一覧'!J7)</f>
        <v>5</v>
      </c>
      <c r="I7" s="11" t="str">
        <f>IF(A7="","",'在庫一覧'!M7)</f>
        <v>発注候補</v>
      </c>
      <c r="J7" s="10" t="str">
        <f t="shared" si="1"/>
        <v>発注量と納期を確認</v>
      </c>
    </row>
    <row r="8">
      <c r="A8" s="10" t="str">
        <f>IF(OR('在庫一覧'!$M8="欠品",'在庫一覧'!$M8="安全在庫割れ",'在庫一覧'!$M8="発注候補"),'在庫一覧'!A8,"")</f>
        <v>ITM-004</v>
      </c>
      <c r="B8" s="10" t="str">
        <f>IF(A8="","",'在庫一覧'!B8)</f>
        <v>ラベルシール</v>
      </c>
      <c r="C8" s="11">
        <f>IF(A8="","",'在庫一覧'!K8)</f>
        <v>1200</v>
      </c>
      <c r="D8" s="11">
        <f>IF(A8="","",'在庫一覧'!G8)</f>
        <v>1000</v>
      </c>
      <c r="E8" s="11">
        <f>IF(A8="","",'在庫一覧'!H8)</f>
        <v>1500</v>
      </c>
      <c r="F8" s="11">
        <f>IF(A8="","",'在庫一覧'!I8)</f>
        <v>4000</v>
      </c>
      <c r="G8" s="11">
        <f>IF(A8="","",'在庫一覧'!N8)</f>
        <v>2800</v>
      </c>
      <c r="H8" s="11">
        <f>IF(A8="","",'在庫一覧'!J8)</f>
        <v>3</v>
      </c>
      <c r="I8" s="11" t="str">
        <f>IF(A8="","",'在庫一覧'!M8)</f>
        <v>発注候補</v>
      </c>
      <c r="J8" s="10" t="str">
        <f t="shared" si="1"/>
        <v>発注量と納期を確認</v>
      </c>
    </row>
    <row r="9">
      <c r="A9" s="10" t="str">
        <f>IF(OR('在庫一覧'!$M9="欠品",'在庫一覧'!$M9="安全在庫割れ",'在庫一覧'!$M9="発注候補"),'在庫一覧'!A9,"")</f>
        <v/>
      </c>
      <c r="B9" s="10" t="str">
        <f>IF(A9="","",'在庫一覧'!B9)</f>
        <v/>
      </c>
      <c r="C9" s="11" t="str">
        <f>IF(A9="","",'在庫一覧'!K9)</f>
        <v/>
      </c>
      <c r="D9" s="11" t="str">
        <f>IF(A9="","",'在庫一覧'!G9)</f>
        <v/>
      </c>
      <c r="E9" s="11" t="str">
        <f>IF(A9="","",'在庫一覧'!H9)</f>
        <v/>
      </c>
      <c r="F9" s="11" t="str">
        <f>IF(A9="","",'在庫一覧'!I9)</f>
        <v/>
      </c>
      <c r="G9" s="11" t="str">
        <f>IF(A9="","",'在庫一覧'!N9)</f>
        <v/>
      </c>
      <c r="H9" s="11" t="str">
        <f>IF(A9="","",'在庫一覧'!J9)</f>
        <v/>
      </c>
      <c r="I9" s="10" t="str">
        <f>IF(A9="","",'在庫一覧'!M9)</f>
        <v/>
      </c>
      <c r="J9" s="10" t="str">
        <f t="shared" si="1"/>
        <v/>
      </c>
    </row>
    <row r="10">
      <c r="A10" s="10" t="str">
        <f>IF(OR('在庫一覧'!$M10="欠品",'在庫一覧'!$M10="安全在庫割れ",'在庫一覧'!$M10="発注候補"),'在庫一覧'!A10,"")</f>
        <v>ITM-006</v>
      </c>
      <c r="B10" s="10" t="str">
        <f>IF(A10="","",'在庫一覧'!B10)</f>
        <v>完成品 Beta</v>
      </c>
      <c r="C10" s="11">
        <f>IF(A10="","",'在庫一覧'!K10)</f>
        <v>5</v>
      </c>
      <c r="D10" s="11">
        <f>IF(A10="","",'在庫一覧'!G10)</f>
        <v>10</v>
      </c>
      <c r="E10" s="11">
        <f>IF(A10="","",'在庫一覧'!H10)</f>
        <v>18</v>
      </c>
      <c r="F10" s="11">
        <f>IF(A10="","",'在庫一覧'!I10)</f>
        <v>50</v>
      </c>
      <c r="G10" s="11">
        <f>IF(A10="","",'在庫一覧'!N10)</f>
        <v>45</v>
      </c>
      <c r="H10" s="11">
        <f>IF(A10="","",'在庫一覧'!J10)</f>
        <v>18</v>
      </c>
      <c r="I10" s="11" t="str">
        <f>IF(A10="","",'在庫一覧'!M10)</f>
        <v>安全在庫割れ</v>
      </c>
      <c r="J10" s="10" t="str">
        <f t="shared" si="1"/>
        <v>発注量と納期を確認</v>
      </c>
    </row>
    <row r="11">
      <c r="A11" s="10" t="str">
        <f>IF(OR('在庫一覧'!$M11="欠品",'在庫一覧'!$M11="安全在庫割れ",'在庫一覧'!$M11="発注候補"),'在庫一覧'!A11,"")</f>
        <v>ITM-007</v>
      </c>
      <c r="B11" s="10" t="str">
        <f>IF(A11="","",'在庫一覧'!B11)</f>
        <v>補修部品 C</v>
      </c>
      <c r="C11" s="11">
        <f>IF(A11="","",'在庫一覧'!K11)</f>
        <v>11</v>
      </c>
      <c r="D11" s="11">
        <f>IF(A11="","",'在庫一覧'!G11)</f>
        <v>12</v>
      </c>
      <c r="E11" s="11">
        <f>IF(A11="","",'在庫一覧'!H11)</f>
        <v>20</v>
      </c>
      <c r="F11" s="11">
        <f>IF(A11="","",'在庫一覧'!I11)</f>
        <v>60</v>
      </c>
      <c r="G11" s="11">
        <f>IF(A11="","",'在庫一覧'!N11)</f>
        <v>49</v>
      </c>
      <c r="H11" s="11">
        <f>IF(A11="","",'在庫一覧'!J11)</f>
        <v>21</v>
      </c>
      <c r="I11" s="11" t="str">
        <f>IF(A11="","",'在庫一覧'!M11)</f>
        <v>安全在庫割れ</v>
      </c>
      <c r="J11" s="10" t="str">
        <f t="shared" si="1"/>
        <v>発注量と納期を確認</v>
      </c>
    </row>
    <row r="12">
      <c r="A12" s="10" t="str">
        <f>IF(OR('在庫一覧'!$M12="欠品",'在庫一覧'!$M12="安全在庫割れ",'在庫一覧'!$M12="発注候補"),'在庫一覧'!A12,"")</f>
        <v/>
      </c>
      <c r="B12" s="10" t="str">
        <f>IF(A12="","",'在庫一覧'!B12)</f>
        <v/>
      </c>
      <c r="C12" s="11" t="str">
        <f>IF(A12="","",'在庫一覧'!K12)</f>
        <v/>
      </c>
      <c r="D12" s="11" t="str">
        <f>IF(A12="","",'在庫一覧'!G12)</f>
        <v/>
      </c>
      <c r="E12" s="11" t="str">
        <f>IF(A12="","",'在庫一覧'!H12)</f>
        <v/>
      </c>
      <c r="F12" s="11" t="str">
        <f>IF(A12="","",'在庫一覧'!I12)</f>
        <v/>
      </c>
      <c r="G12" s="11" t="str">
        <f>IF(A12="","",'在庫一覧'!N12)</f>
        <v/>
      </c>
      <c r="H12" s="11" t="str">
        <f>IF(A12="","",'在庫一覧'!J12)</f>
        <v/>
      </c>
      <c r="I12" s="10" t="str">
        <f>IF(A12="","",'在庫一覧'!M12)</f>
        <v/>
      </c>
      <c r="J12" s="10" t="str">
        <f t="shared" si="1"/>
        <v/>
      </c>
    </row>
    <row r="13">
      <c r="A13" s="10" t="str">
        <f>IF(OR('在庫一覧'!$M13="欠品",'在庫一覧'!$M13="安全在庫割れ",'在庫一覧'!$M13="発注候補"),'在庫一覧'!A13,"")</f>
        <v/>
      </c>
      <c r="B13" s="10" t="str">
        <f>IF(A13="","",'在庫一覧'!B13)</f>
        <v/>
      </c>
      <c r="C13" s="11" t="str">
        <f>IF(A13="","",'在庫一覧'!K13)</f>
        <v/>
      </c>
      <c r="D13" s="11" t="str">
        <f>IF(A13="","",'在庫一覧'!G13)</f>
        <v/>
      </c>
      <c r="E13" s="11" t="str">
        <f>IF(A13="","",'在庫一覧'!H13)</f>
        <v/>
      </c>
      <c r="F13" s="11" t="str">
        <f>IF(A13="","",'在庫一覧'!I13)</f>
        <v/>
      </c>
      <c r="G13" s="11" t="str">
        <f>IF(A13="","",'在庫一覧'!N13)</f>
        <v/>
      </c>
      <c r="H13" s="11" t="str">
        <f>IF(A13="","",'在庫一覧'!J13)</f>
        <v/>
      </c>
      <c r="I13" s="10" t="str">
        <f>IF(A13="","",'在庫一覧'!M13)</f>
        <v/>
      </c>
      <c r="J13" s="10" t="str">
        <f t="shared" si="1"/>
        <v/>
      </c>
    </row>
    <row r="14">
      <c r="A14" s="10" t="str">
        <f>IF(OR('在庫一覧'!$M14="欠品",'在庫一覧'!$M14="安全在庫割れ",'在庫一覧'!$M14="発注候補"),'在庫一覧'!A14,"")</f>
        <v/>
      </c>
      <c r="B14" s="10" t="str">
        <f>IF(A14="","",'在庫一覧'!B14)</f>
        <v/>
      </c>
      <c r="C14" s="11" t="str">
        <f>IF(A14="","",'在庫一覧'!K14)</f>
        <v/>
      </c>
      <c r="D14" s="11" t="str">
        <f>IF(A14="","",'在庫一覧'!G14)</f>
        <v/>
      </c>
      <c r="E14" s="11" t="str">
        <f>IF(A14="","",'在庫一覧'!H14)</f>
        <v/>
      </c>
      <c r="F14" s="11" t="str">
        <f>IF(A14="","",'在庫一覧'!I14)</f>
        <v/>
      </c>
      <c r="G14" s="11" t="str">
        <f>IF(A14="","",'在庫一覧'!N14)</f>
        <v/>
      </c>
      <c r="H14" s="11" t="str">
        <f>IF(A14="","",'在庫一覧'!J14)</f>
        <v/>
      </c>
      <c r="I14" s="10" t="str">
        <f>IF(A14="","",'在庫一覧'!M14)</f>
        <v/>
      </c>
      <c r="J14" s="10" t="str">
        <f t="shared" si="1"/>
        <v/>
      </c>
    </row>
    <row r="15">
      <c r="A15" s="10" t="str">
        <f>IF(OR('在庫一覧'!$M15="欠品",'在庫一覧'!$M15="安全在庫割れ",'在庫一覧'!$M15="発注候補"),'在庫一覧'!A15,"")</f>
        <v/>
      </c>
      <c r="B15" s="10" t="str">
        <f>IF(A15="","",'在庫一覧'!B15)</f>
        <v/>
      </c>
      <c r="C15" s="11" t="str">
        <f>IF(A15="","",'在庫一覧'!K15)</f>
        <v/>
      </c>
      <c r="D15" s="11" t="str">
        <f>IF(A15="","",'在庫一覧'!G15)</f>
        <v/>
      </c>
      <c r="E15" s="11" t="str">
        <f>IF(A15="","",'在庫一覧'!H15)</f>
        <v/>
      </c>
      <c r="F15" s="11" t="str">
        <f>IF(A15="","",'在庫一覧'!I15)</f>
        <v/>
      </c>
      <c r="G15" s="11" t="str">
        <f>IF(A15="","",'在庫一覧'!N15)</f>
        <v/>
      </c>
      <c r="H15" s="11" t="str">
        <f>IF(A15="","",'在庫一覧'!J15)</f>
        <v/>
      </c>
      <c r="I15" s="10" t="str">
        <f>IF(A15="","",'在庫一覧'!M15)</f>
        <v/>
      </c>
      <c r="J15" s="10" t="str">
        <f t="shared" si="1"/>
        <v/>
      </c>
    </row>
    <row r="16">
      <c r="A16" s="10" t="str">
        <f>IF(OR('在庫一覧'!$M16="欠品",'在庫一覧'!$M16="安全在庫割れ",'在庫一覧'!$M16="発注候補"),'在庫一覧'!A16,"")</f>
        <v/>
      </c>
      <c r="B16" s="10" t="str">
        <f>IF(A16="","",'在庫一覧'!B16)</f>
        <v/>
      </c>
      <c r="C16" s="11" t="str">
        <f>IF(A16="","",'在庫一覧'!K16)</f>
        <v/>
      </c>
      <c r="D16" s="11" t="str">
        <f>IF(A16="","",'在庫一覧'!G16)</f>
        <v/>
      </c>
      <c r="E16" s="11" t="str">
        <f>IF(A16="","",'在庫一覧'!H16)</f>
        <v/>
      </c>
      <c r="F16" s="11" t="str">
        <f>IF(A16="","",'在庫一覧'!I16)</f>
        <v/>
      </c>
      <c r="G16" s="11" t="str">
        <f>IF(A16="","",'在庫一覧'!N16)</f>
        <v/>
      </c>
      <c r="H16" s="11" t="str">
        <f>IF(A16="","",'在庫一覧'!J16)</f>
        <v/>
      </c>
      <c r="I16" s="10" t="str">
        <f>IF(A16="","",'在庫一覧'!M16)</f>
        <v/>
      </c>
      <c r="J16" s="10" t="str">
        <f t="shared" si="1"/>
        <v/>
      </c>
    </row>
    <row r="17">
      <c r="A17" s="10" t="str">
        <f>IF(OR('在庫一覧'!$M17="欠品",'在庫一覧'!$M17="安全在庫割れ",'在庫一覧'!$M17="発注候補"),'在庫一覧'!A17,"")</f>
        <v/>
      </c>
      <c r="B17" s="10" t="str">
        <f>IF(A17="","",'在庫一覧'!B17)</f>
        <v/>
      </c>
      <c r="C17" s="11" t="str">
        <f>IF(A17="","",'在庫一覧'!K17)</f>
        <v/>
      </c>
      <c r="D17" s="11" t="str">
        <f>IF(A17="","",'在庫一覧'!G17)</f>
        <v/>
      </c>
      <c r="E17" s="11" t="str">
        <f>IF(A17="","",'在庫一覧'!H17)</f>
        <v/>
      </c>
      <c r="F17" s="11" t="str">
        <f>IF(A17="","",'在庫一覧'!I17)</f>
        <v/>
      </c>
      <c r="G17" s="11" t="str">
        <f>IF(A17="","",'在庫一覧'!N17)</f>
        <v/>
      </c>
      <c r="H17" s="11" t="str">
        <f>IF(A17="","",'在庫一覧'!J17)</f>
        <v/>
      </c>
      <c r="I17" s="10" t="str">
        <f>IF(A17="","",'在庫一覧'!M17)</f>
        <v/>
      </c>
      <c r="J17" s="10" t="str">
        <f t="shared" si="1"/>
        <v/>
      </c>
    </row>
    <row r="18">
      <c r="A18" s="10" t="str">
        <f>IF(OR('在庫一覧'!$M18="欠品",'在庫一覧'!$M18="安全在庫割れ",'在庫一覧'!$M18="発注候補"),'在庫一覧'!A18,"")</f>
        <v/>
      </c>
      <c r="B18" s="10" t="str">
        <f>IF(A18="","",'在庫一覧'!B18)</f>
        <v/>
      </c>
      <c r="C18" s="11" t="str">
        <f>IF(A18="","",'在庫一覧'!K18)</f>
        <v/>
      </c>
      <c r="D18" s="11" t="str">
        <f>IF(A18="","",'在庫一覧'!G18)</f>
        <v/>
      </c>
      <c r="E18" s="11" t="str">
        <f>IF(A18="","",'在庫一覧'!H18)</f>
        <v/>
      </c>
      <c r="F18" s="11" t="str">
        <f>IF(A18="","",'在庫一覧'!I18)</f>
        <v/>
      </c>
      <c r="G18" s="11" t="str">
        <f>IF(A18="","",'在庫一覧'!N18)</f>
        <v/>
      </c>
      <c r="H18" s="11" t="str">
        <f>IF(A18="","",'在庫一覧'!J18)</f>
        <v/>
      </c>
      <c r="I18" s="10" t="str">
        <f>IF(A18="","",'在庫一覧'!M18)</f>
        <v/>
      </c>
      <c r="J18" s="10" t="str">
        <f t="shared" si="1"/>
        <v/>
      </c>
    </row>
    <row r="19">
      <c r="A19" s="10" t="str">
        <f>IF(OR('在庫一覧'!$M19="欠品",'在庫一覧'!$M19="安全在庫割れ",'在庫一覧'!$M19="発注候補"),'在庫一覧'!A19,"")</f>
        <v/>
      </c>
      <c r="B19" s="10" t="str">
        <f>IF(A19="","",'在庫一覧'!B19)</f>
        <v/>
      </c>
      <c r="C19" s="11" t="str">
        <f>IF(A19="","",'在庫一覧'!K19)</f>
        <v/>
      </c>
      <c r="D19" s="11" t="str">
        <f>IF(A19="","",'在庫一覧'!G19)</f>
        <v/>
      </c>
      <c r="E19" s="11" t="str">
        <f>IF(A19="","",'在庫一覧'!H19)</f>
        <v/>
      </c>
      <c r="F19" s="11" t="str">
        <f>IF(A19="","",'在庫一覧'!I19)</f>
        <v/>
      </c>
      <c r="G19" s="11" t="str">
        <f>IF(A19="","",'在庫一覧'!N19)</f>
        <v/>
      </c>
      <c r="H19" s="11" t="str">
        <f>IF(A19="","",'在庫一覧'!J19)</f>
        <v/>
      </c>
      <c r="I19" s="10" t="str">
        <f>IF(A19="","",'在庫一覧'!M19)</f>
        <v/>
      </c>
      <c r="J19" s="10" t="str">
        <f t="shared" si="1"/>
        <v/>
      </c>
    </row>
    <row r="20">
      <c r="A20" s="10" t="str">
        <f>IF(OR('在庫一覧'!$M20="欠品",'在庫一覧'!$M20="安全在庫割れ",'在庫一覧'!$M20="発注候補"),'在庫一覧'!A20,"")</f>
        <v/>
      </c>
      <c r="B20" s="10" t="str">
        <f>IF(A20="","",'在庫一覧'!B20)</f>
        <v/>
      </c>
      <c r="C20" s="11" t="str">
        <f>IF(A20="","",'在庫一覧'!K20)</f>
        <v/>
      </c>
      <c r="D20" s="11" t="str">
        <f>IF(A20="","",'在庫一覧'!G20)</f>
        <v/>
      </c>
      <c r="E20" s="11" t="str">
        <f>IF(A20="","",'在庫一覧'!H20)</f>
        <v/>
      </c>
      <c r="F20" s="11" t="str">
        <f>IF(A20="","",'在庫一覧'!I20)</f>
        <v/>
      </c>
      <c r="G20" s="11" t="str">
        <f>IF(A20="","",'在庫一覧'!N20)</f>
        <v/>
      </c>
      <c r="H20" s="11" t="str">
        <f>IF(A20="","",'在庫一覧'!J20)</f>
        <v/>
      </c>
      <c r="I20" s="10" t="str">
        <f>IF(A20="","",'在庫一覧'!M20)</f>
        <v/>
      </c>
      <c r="J20" s="10" t="str">
        <f t="shared" si="1"/>
        <v/>
      </c>
    </row>
    <row r="21" ht="15.75" customHeight="1">
      <c r="A21" s="10" t="str">
        <f>IF(OR('在庫一覧'!$M21="欠品",'在庫一覧'!$M21="安全在庫割れ",'在庫一覧'!$M21="発注候補"),'在庫一覧'!A21,"")</f>
        <v/>
      </c>
      <c r="B21" s="10" t="str">
        <f>IF(A21="","",'在庫一覧'!B21)</f>
        <v/>
      </c>
      <c r="C21" s="11" t="str">
        <f>IF(A21="","",'在庫一覧'!K21)</f>
        <v/>
      </c>
      <c r="D21" s="11" t="str">
        <f>IF(A21="","",'在庫一覧'!G21)</f>
        <v/>
      </c>
      <c r="E21" s="11" t="str">
        <f>IF(A21="","",'在庫一覧'!H21)</f>
        <v/>
      </c>
      <c r="F21" s="11" t="str">
        <f>IF(A21="","",'在庫一覧'!I21)</f>
        <v/>
      </c>
      <c r="G21" s="11" t="str">
        <f>IF(A21="","",'在庫一覧'!N21)</f>
        <v/>
      </c>
      <c r="H21" s="11" t="str">
        <f>IF(A21="","",'在庫一覧'!J21)</f>
        <v/>
      </c>
      <c r="I21" s="10" t="str">
        <f>IF(A21="","",'在庫一覧'!M21)</f>
        <v/>
      </c>
      <c r="J21" s="10" t="str">
        <f t="shared" si="1"/>
        <v/>
      </c>
    </row>
    <row r="22" ht="15.75" customHeight="1">
      <c r="A22" s="10" t="str">
        <f>IF(OR('在庫一覧'!$M22="欠品",'在庫一覧'!$M22="安全在庫割れ",'在庫一覧'!$M22="発注候補"),'在庫一覧'!A22,"")</f>
        <v/>
      </c>
      <c r="B22" s="10" t="str">
        <f>IF(A22="","",'在庫一覧'!B22)</f>
        <v/>
      </c>
      <c r="C22" s="11" t="str">
        <f>IF(A22="","",'在庫一覧'!K22)</f>
        <v/>
      </c>
      <c r="D22" s="11" t="str">
        <f>IF(A22="","",'在庫一覧'!G22)</f>
        <v/>
      </c>
      <c r="E22" s="11" t="str">
        <f>IF(A22="","",'在庫一覧'!H22)</f>
        <v/>
      </c>
      <c r="F22" s="11" t="str">
        <f>IF(A22="","",'在庫一覧'!I22)</f>
        <v/>
      </c>
      <c r="G22" s="11" t="str">
        <f>IF(A22="","",'在庫一覧'!N22)</f>
        <v/>
      </c>
      <c r="H22" s="11" t="str">
        <f>IF(A22="","",'在庫一覧'!J22)</f>
        <v/>
      </c>
      <c r="I22" s="10" t="str">
        <f>IF(A22="","",'在庫一覧'!M22)</f>
        <v/>
      </c>
      <c r="J22" s="10" t="str">
        <f t="shared" si="1"/>
        <v/>
      </c>
    </row>
    <row r="23" ht="15.75" customHeight="1">
      <c r="A23" s="10" t="str">
        <f>IF(OR('在庫一覧'!$M23="欠品",'在庫一覧'!$M23="安全在庫割れ",'在庫一覧'!$M23="発注候補"),'在庫一覧'!A23,"")</f>
        <v/>
      </c>
      <c r="B23" s="10" t="str">
        <f>IF(A23="","",'在庫一覧'!B23)</f>
        <v/>
      </c>
      <c r="C23" s="11" t="str">
        <f>IF(A23="","",'在庫一覧'!K23)</f>
        <v/>
      </c>
      <c r="D23" s="11" t="str">
        <f>IF(A23="","",'在庫一覧'!G23)</f>
        <v/>
      </c>
      <c r="E23" s="11" t="str">
        <f>IF(A23="","",'在庫一覧'!H23)</f>
        <v/>
      </c>
      <c r="F23" s="11" t="str">
        <f>IF(A23="","",'在庫一覧'!I23)</f>
        <v/>
      </c>
      <c r="G23" s="11" t="str">
        <f>IF(A23="","",'在庫一覧'!N23)</f>
        <v/>
      </c>
      <c r="H23" s="11" t="str">
        <f>IF(A23="","",'在庫一覧'!J23)</f>
        <v/>
      </c>
      <c r="I23" s="10" t="str">
        <f>IF(A23="","",'在庫一覧'!M23)</f>
        <v/>
      </c>
      <c r="J23" s="10" t="str">
        <f t="shared" si="1"/>
        <v/>
      </c>
    </row>
    <row r="24" ht="15.75" customHeight="1">
      <c r="A24" s="10" t="str">
        <f>IF(OR('在庫一覧'!$M24="欠品",'在庫一覧'!$M24="安全在庫割れ",'在庫一覧'!$M24="発注候補"),'在庫一覧'!A24,"")</f>
        <v/>
      </c>
      <c r="B24" s="10" t="str">
        <f>IF(A24="","",'在庫一覧'!B24)</f>
        <v/>
      </c>
      <c r="C24" s="11" t="str">
        <f>IF(A24="","",'在庫一覧'!K24)</f>
        <v/>
      </c>
      <c r="D24" s="11" t="str">
        <f>IF(A24="","",'在庫一覧'!G24)</f>
        <v/>
      </c>
      <c r="E24" s="11" t="str">
        <f>IF(A24="","",'在庫一覧'!H24)</f>
        <v/>
      </c>
      <c r="F24" s="11" t="str">
        <f>IF(A24="","",'在庫一覧'!I24)</f>
        <v/>
      </c>
      <c r="G24" s="11" t="str">
        <f>IF(A24="","",'在庫一覧'!N24)</f>
        <v/>
      </c>
      <c r="H24" s="11" t="str">
        <f>IF(A24="","",'在庫一覧'!J24)</f>
        <v/>
      </c>
      <c r="I24" s="10" t="str">
        <f>IF(A24="","",'在庫一覧'!M24)</f>
        <v/>
      </c>
      <c r="J24" s="10" t="str">
        <f t="shared" si="1"/>
        <v/>
      </c>
    </row>
    <row r="25" ht="15.75" customHeight="1">
      <c r="A25" s="10" t="str">
        <f>IF(OR('在庫一覧'!$M25="欠品",'在庫一覧'!$M25="安全在庫割れ",'在庫一覧'!$M25="発注候補"),'在庫一覧'!A25,"")</f>
        <v/>
      </c>
      <c r="B25" s="10" t="str">
        <f>IF(A25="","",'在庫一覧'!B25)</f>
        <v/>
      </c>
      <c r="C25" s="11" t="str">
        <f>IF(A25="","",'在庫一覧'!K25)</f>
        <v/>
      </c>
      <c r="D25" s="11" t="str">
        <f>IF(A25="","",'在庫一覧'!G25)</f>
        <v/>
      </c>
      <c r="E25" s="11" t="str">
        <f>IF(A25="","",'在庫一覧'!H25)</f>
        <v/>
      </c>
      <c r="F25" s="11" t="str">
        <f>IF(A25="","",'在庫一覧'!I25)</f>
        <v/>
      </c>
      <c r="G25" s="11" t="str">
        <f>IF(A25="","",'在庫一覧'!N25)</f>
        <v/>
      </c>
      <c r="H25" s="11" t="str">
        <f>IF(A25="","",'在庫一覧'!J25)</f>
        <v/>
      </c>
      <c r="I25" s="10" t="str">
        <f>IF(A25="","",'在庫一覧'!M25)</f>
        <v/>
      </c>
      <c r="J25" s="10" t="str">
        <f t="shared" si="1"/>
        <v/>
      </c>
    </row>
    <row r="26" ht="15.75" customHeight="1">
      <c r="A26" s="10" t="str">
        <f>IF(OR('在庫一覧'!$M26="欠品",'在庫一覧'!$M26="安全在庫割れ",'在庫一覧'!$M26="発注候補"),'在庫一覧'!A26,"")</f>
        <v/>
      </c>
      <c r="B26" s="10" t="str">
        <f>IF(A26="","",'在庫一覧'!B26)</f>
        <v/>
      </c>
      <c r="C26" s="11" t="str">
        <f>IF(A26="","",'在庫一覧'!K26)</f>
        <v/>
      </c>
      <c r="D26" s="11" t="str">
        <f>IF(A26="","",'在庫一覧'!G26)</f>
        <v/>
      </c>
      <c r="E26" s="11" t="str">
        <f>IF(A26="","",'在庫一覧'!H26)</f>
        <v/>
      </c>
      <c r="F26" s="11" t="str">
        <f>IF(A26="","",'在庫一覧'!I26)</f>
        <v/>
      </c>
      <c r="G26" s="11" t="str">
        <f>IF(A26="","",'在庫一覧'!N26)</f>
        <v/>
      </c>
      <c r="H26" s="11" t="str">
        <f>IF(A26="","",'在庫一覧'!J26)</f>
        <v/>
      </c>
      <c r="I26" s="10" t="str">
        <f>IF(A26="","",'在庫一覧'!M26)</f>
        <v/>
      </c>
      <c r="J26" s="10" t="str">
        <f t="shared" si="1"/>
        <v/>
      </c>
    </row>
    <row r="27" ht="15.75" customHeight="1">
      <c r="A27" s="10" t="str">
        <f>IF(OR('在庫一覧'!$M27="欠品",'在庫一覧'!$M27="安全在庫割れ",'在庫一覧'!$M27="発注候補"),'在庫一覧'!A27,"")</f>
        <v/>
      </c>
      <c r="B27" s="10" t="str">
        <f>IF(A27="","",'在庫一覧'!B27)</f>
        <v/>
      </c>
      <c r="C27" s="11" t="str">
        <f>IF(A27="","",'在庫一覧'!K27)</f>
        <v/>
      </c>
      <c r="D27" s="11" t="str">
        <f>IF(A27="","",'在庫一覧'!G27)</f>
        <v/>
      </c>
      <c r="E27" s="11" t="str">
        <f>IF(A27="","",'在庫一覧'!H27)</f>
        <v/>
      </c>
      <c r="F27" s="11" t="str">
        <f>IF(A27="","",'在庫一覧'!I27)</f>
        <v/>
      </c>
      <c r="G27" s="11" t="str">
        <f>IF(A27="","",'在庫一覧'!N27)</f>
        <v/>
      </c>
      <c r="H27" s="11" t="str">
        <f>IF(A27="","",'在庫一覧'!J27)</f>
        <v/>
      </c>
      <c r="I27" s="10" t="str">
        <f>IF(A27="","",'在庫一覧'!M27)</f>
        <v/>
      </c>
      <c r="J27" s="10" t="str">
        <f t="shared" si="1"/>
        <v/>
      </c>
    </row>
    <row r="28" ht="15.75" customHeight="1">
      <c r="A28" s="10" t="str">
        <f>IF(OR('在庫一覧'!$M28="欠品",'在庫一覧'!$M28="安全在庫割れ",'在庫一覧'!$M28="発注候補"),'在庫一覧'!A28,"")</f>
        <v/>
      </c>
      <c r="B28" s="10" t="str">
        <f>IF(A28="","",'在庫一覧'!B28)</f>
        <v/>
      </c>
      <c r="C28" s="11" t="str">
        <f>IF(A28="","",'在庫一覧'!K28)</f>
        <v/>
      </c>
      <c r="D28" s="11" t="str">
        <f>IF(A28="","",'在庫一覧'!G28)</f>
        <v/>
      </c>
      <c r="E28" s="11" t="str">
        <f>IF(A28="","",'在庫一覧'!H28)</f>
        <v/>
      </c>
      <c r="F28" s="11" t="str">
        <f>IF(A28="","",'在庫一覧'!I28)</f>
        <v/>
      </c>
      <c r="G28" s="11" t="str">
        <f>IF(A28="","",'在庫一覧'!N28)</f>
        <v/>
      </c>
      <c r="H28" s="11" t="str">
        <f>IF(A28="","",'在庫一覧'!J28)</f>
        <v/>
      </c>
      <c r="I28" s="10" t="str">
        <f>IF(A28="","",'在庫一覧'!M28)</f>
        <v/>
      </c>
      <c r="J28" s="10" t="str">
        <f t="shared" si="1"/>
        <v/>
      </c>
    </row>
    <row r="29" ht="15.75" customHeight="1">
      <c r="A29" s="10" t="str">
        <f>IF(OR('在庫一覧'!$M29="欠品",'在庫一覧'!$M29="安全在庫割れ",'在庫一覧'!$M29="発注候補"),'在庫一覧'!A29,"")</f>
        <v/>
      </c>
      <c r="B29" s="10" t="str">
        <f>IF(A29="","",'在庫一覧'!B29)</f>
        <v/>
      </c>
      <c r="C29" s="11" t="str">
        <f>IF(A29="","",'在庫一覧'!K29)</f>
        <v/>
      </c>
      <c r="D29" s="11" t="str">
        <f>IF(A29="","",'在庫一覧'!G29)</f>
        <v/>
      </c>
      <c r="E29" s="11" t="str">
        <f>IF(A29="","",'在庫一覧'!H29)</f>
        <v/>
      </c>
      <c r="F29" s="11" t="str">
        <f>IF(A29="","",'在庫一覧'!I29)</f>
        <v/>
      </c>
      <c r="G29" s="11" t="str">
        <f>IF(A29="","",'在庫一覧'!N29)</f>
        <v/>
      </c>
      <c r="H29" s="11" t="str">
        <f>IF(A29="","",'在庫一覧'!J29)</f>
        <v/>
      </c>
      <c r="I29" s="10" t="str">
        <f>IF(A29="","",'在庫一覧'!M29)</f>
        <v/>
      </c>
      <c r="J29" s="10" t="str">
        <f t="shared" si="1"/>
        <v/>
      </c>
    </row>
    <row r="30" ht="15.75" customHeight="1">
      <c r="A30" s="10" t="str">
        <f>IF(OR('在庫一覧'!$M30="欠品",'在庫一覧'!$M30="安全在庫割れ",'在庫一覧'!$M30="発注候補"),'在庫一覧'!A30,"")</f>
        <v/>
      </c>
      <c r="B30" s="10" t="str">
        <f>IF(A30="","",'在庫一覧'!B30)</f>
        <v/>
      </c>
      <c r="C30" s="11" t="str">
        <f>IF(A30="","",'在庫一覧'!K30)</f>
        <v/>
      </c>
      <c r="D30" s="11" t="str">
        <f>IF(A30="","",'在庫一覧'!G30)</f>
        <v/>
      </c>
      <c r="E30" s="11" t="str">
        <f>IF(A30="","",'在庫一覧'!H30)</f>
        <v/>
      </c>
      <c r="F30" s="11" t="str">
        <f>IF(A30="","",'在庫一覧'!I30)</f>
        <v/>
      </c>
      <c r="G30" s="11" t="str">
        <f>IF(A30="","",'在庫一覧'!N30)</f>
        <v/>
      </c>
      <c r="H30" s="11" t="str">
        <f>IF(A30="","",'在庫一覧'!J30)</f>
        <v/>
      </c>
      <c r="I30" s="10" t="str">
        <f>IF(A30="","",'在庫一覧'!M30)</f>
        <v/>
      </c>
      <c r="J30" s="10" t="str">
        <f t="shared" si="1"/>
        <v/>
      </c>
    </row>
    <row r="31" ht="15.75" customHeight="1">
      <c r="A31" s="10" t="str">
        <f>IF(OR('在庫一覧'!$M31="欠品",'在庫一覧'!$M31="安全在庫割れ",'在庫一覧'!$M31="発注候補"),'在庫一覧'!A31,"")</f>
        <v/>
      </c>
      <c r="B31" s="10" t="str">
        <f>IF(A31="","",'在庫一覧'!B31)</f>
        <v/>
      </c>
      <c r="C31" s="11" t="str">
        <f>IF(A31="","",'在庫一覧'!K31)</f>
        <v/>
      </c>
      <c r="D31" s="11" t="str">
        <f>IF(A31="","",'在庫一覧'!G31)</f>
        <v/>
      </c>
      <c r="E31" s="11" t="str">
        <f>IF(A31="","",'在庫一覧'!H31)</f>
        <v/>
      </c>
      <c r="F31" s="11" t="str">
        <f>IF(A31="","",'在庫一覧'!I31)</f>
        <v/>
      </c>
      <c r="G31" s="11" t="str">
        <f>IF(A31="","",'在庫一覧'!N31)</f>
        <v/>
      </c>
      <c r="H31" s="11" t="str">
        <f>IF(A31="","",'在庫一覧'!J31)</f>
        <v/>
      </c>
      <c r="I31" s="10" t="str">
        <f>IF(A31="","",'在庫一覧'!M31)</f>
        <v/>
      </c>
      <c r="J31" s="10" t="str">
        <f t="shared" si="1"/>
        <v/>
      </c>
    </row>
    <row r="32" ht="15.75" customHeight="1">
      <c r="A32" s="10" t="str">
        <f>IF(OR('在庫一覧'!$M32="欠品",'在庫一覧'!$M32="安全在庫割れ",'在庫一覧'!$M32="発注候補"),'在庫一覧'!A32,"")</f>
        <v/>
      </c>
      <c r="B32" s="10" t="str">
        <f>IF(A32="","",'在庫一覧'!B32)</f>
        <v/>
      </c>
      <c r="C32" s="11" t="str">
        <f>IF(A32="","",'在庫一覧'!K32)</f>
        <v/>
      </c>
      <c r="D32" s="11" t="str">
        <f>IF(A32="","",'在庫一覧'!G32)</f>
        <v/>
      </c>
      <c r="E32" s="11" t="str">
        <f>IF(A32="","",'在庫一覧'!H32)</f>
        <v/>
      </c>
      <c r="F32" s="11" t="str">
        <f>IF(A32="","",'在庫一覧'!I32)</f>
        <v/>
      </c>
      <c r="G32" s="11" t="str">
        <f>IF(A32="","",'在庫一覧'!N32)</f>
        <v/>
      </c>
      <c r="H32" s="11" t="str">
        <f>IF(A32="","",'在庫一覧'!J32)</f>
        <v/>
      </c>
      <c r="I32" s="10" t="str">
        <f>IF(A32="","",'在庫一覧'!M32)</f>
        <v/>
      </c>
      <c r="J32" s="10" t="str">
        <f t="shared" si="1"/>
        <v/>
      </c>
    </row>
    <row r="33" ht="15.75" customHeight="1">
      <c r="A33" s="10" t="str">
        <f>IF(OR('在庫一覧'!$M33="欠品",'在庫一覧'!$M33="安全在庫割れ",'在庫一覧'!$M33="発注候補"),'在庫一覧'!A33,"")</f>
        <v/>
      </c>
      <c r="B33" s="10" t="str">
        <f>IF(A33="","",'在庫一覧'!B33)</f>
        <v/>
      </c>
      <c r="C33" s="11" t="str">
        <f>IF(A33="","",'在庫一覧'!K33)</f>
        <v/>
      </c>
      <c r="D33" s="11" t="str">
        <f>IF(A33="","",'在庫一覧'!G33)</f>
        <v/>
      </c>
      <c r="E33" s="11" t="str">
        <f>IF(A33="","",'在庫一覧'!H33)</f>
        <v/>
      </c>
      <c r="F33" s="11" t="str">
        <f>IF(A33="","",'在庫一覧'!I33)</f>
        <v/>
      </c>
      <c r="G33" s="11" t="str">
        <f>IF(A33="","",'在庫一覧'!N33)</f>
        <v/>
      </c>
      <c r="H33" s="11" t="str">
        <f>IF(A33="","",'在庫一覧'!J33)</f>
        <v/>
      </c>
      <c r="I33" s="10" t="str">
        <f>IF(A33="","",'在庫一覧'!M33)</f>
        <v/>
      </c>
      <c r="J33" s="10" t="str">
        <f t="shared" si="1"/>
        <v/>
      </c>
    </row>
    <row r="34" ht="15.75" customHeight="1">
      <c r="A34" s="10" t="str">
        <f>IF(OR('在庫一覧'!$M34="欠品",'在庫一覧'!$M34="安全在庫割れ",'在庫一覧'!$M34="発注候補"),'在庫一覧'!A34,"")</f>
        <v/>
      </c>
      <c r="B34" s="10" t="str">
        <f>IF(A34="","",'在庫一覧'!B34)</f>
        <v/>
      </c>
      <c r="C34" s="11" t="str">
        <f>IF(A34="","",'在庫一覧'!K34)</f>
        <v/>
      </c>
      <c r="D34" s="11" t="str">
        <f>IF(A34="","",'在庫一覧'!G34)</f>
        <v/>
      </c>
      <c r="E34" s="11" t="str">
        <f>IF(A34="","",'在庫一覧'!H34)</f>
        <v/>
      </c>
      <c r="F34" s="11" t="str">
        <f>IF(A34="","",'在庫一覧'!I34)</f>
        <v/>
      </c>
      <c r="G34" s="11" t="str">
        <f>IF(A34="","",'在庫一覧'!N34)</f>
        <v/>
      </c>
      <c r="H34" s="11" t="str">
        <f>IF(A34="","",'在庫一覧'!J34)</f>
        <v/>
      </c>
      <c r="I34" s="10" t="str">
        <f>IF(A34="","",'在庫一覧'!M34)</f>
        <v/>
      </c>
      <c r="J34" s="10" t="str">
        <f t="shared" si="1"/>
        <v/>
      </c>
    </row>
    <row r="35" ht="15.75" customHeight="1">
      <c r="A35" s="10" t="str">
        <f>IF(OR('在庫一覧'!$M35="欠品",'在庫一覧'!$M35="安全在庫割れ",'在庫一覧'!$M35="発注候補"),'在庫一覧'!A35,"")</f>
        <v/>
      </c>
      <c r="B35" s="10" t="str">
        <f>IF(A35="","",'在庫一覧'!B35)</f>
        <v/>
      </c>
      <c r="C35" s="11" t="str">
        <f>IF(A35="","",'在庫一覧'!K35)</f>
        <v/>
      </c>
      <c r="D35" s="11" t="str">
        <f>IF(A35="","",'在庫一覧'!G35)</f>
        <v/>
      </c>
      <c r="E35" s="11" t="str">
        <f>IF(A35="","",'在庫一覧'!H35)</f>
        <v/>
      </c>
      <c r="F35" s="11" t="str">
        <f>IF(A35="","",'在庫一覧'!I35)</f>
        <v/>
      </c>
      <c r="G35" s="11" t="str">
        <f>IF(A35="","",'在庫一覧'!N35)</f>
        <v/>
      </c>
      <c r="H35" s="11" t="str">
        <f>IF(A35="","",'在庫一覧'!J35)</f>
        <v/>
      </c>
      <c r="I35" s="10" t="str">
        <f>IF(A35="","",'在庫一覧'!M35)</f>
        <v/>
      </c>
      <c r="J35" s="10" t="str">
        <f t="shared" si="1"/>
        <v/>
      </c>
    </row>
    <row r="36" ht="15.75" customHeight="1">
      <c r="A36" s="10" t="str">
        <f>IF(OR('在庫一覧'!$M36="欠品",'在庫一覧'!$M36="安全在庫割れ",'在庫一覧'!$M36="発注候補"),'在庫一覧'!A36,"")</f>
        <v/>
      </c>
      <c r="B36" s="10" t="str">
        <f>IF(A36="","",'在庫一覧'!B36)</f>
        <v/>
      </c>
      <c r="C36" s="11" t="str">
        <f>IF(A36="","",'在庫一覧'!K36)</f>
        <v/>
      </c>
      <c r="D36" s="11" t="str">
        <f>IF(A36="","",'在庫一覧'!G36)</f>
        <v/>
      </c>
      <c r="E36" s="11" t="str">
        <f>IF(A36="","",'在庫一覧'!H36)</f>
        <v/>
      </c>
      <c r="F36" s="11" t="str">
        <f>IF(A36="","",'在庫一覧'!I36)</f>
        <v/>
      </c>
      <c r="G36" s="11" t="str">
        <f>IF(A36="","",'在庫一覧'!N36)</f>
        <v/>
      </c>
      <c r="H36" s="11" t="str">
        <f>IF(A36="","",'在庫一覧'!J36)</f>
        <v/>
      </c>
      <c r="I36" s="10" t="str">
        <f>IF(A36="","",'在庫一覧'!M36)</f>
        <v/>
      </c>
      <c r="J36" s="10" t="str">
        <f t="shared" si="1"/>
        <v/>
      </c>
    </row>
    <row r="37" ht="15.75" customHeight="1">
      <c r="A37" s="10" t="str">
        <f>IF(OR('在庫一覧'!$M37="欠品",'在庫一覧'!$M37="安全在庫割れ",'在庫一覧'!$M37="発注候補"),'在庫一覧'!A37,"")</f>
        <v/>
      </c>
      <c r="B37" s="10" t="str">
        <f>IF(A37="","",'在庫一覧'!B37)</f>
        <v/>
      </c>
      <c r="C37" s="11" t="str">
        <f>IF(A37="","",'在庫一覧'!K37)</f>
        <v/>
      </c>
      <c r="D37" s="11" t="str">
        <f>IF(A37="","",'在庫一覧'!G37)</f>
        <v/>
      </c>
      <c r="E37" s="11" t="str">
        <f>IF(A37="","",'在庫一覧'!H37)</f>
        <v/>
      </c>
      <c r="F37" s="11" t="str">
        <f>IF(A37="","",'在庫一覧'!I37)</f>
        <v/>
      </c>
      <c r="G37" s="11" t="str">
        <f>IF(A37="","",'在庫一覧'!N37)</f>
        <v/>
      </c>
      <c r="H37" s="11" t="str">
        <f>IF(A37="","",'在庫一覧'!J37)</f>
        <v/>
      </c>
      <c r="I37" s="10" t="str">
        <f>IF(A37="","",'在庫一覧'!M37)</f>
        <v/>
      </c>
      <c r="J37" s="10" t="str">
        <f t="shared" si="1"/>
        <v/>
      </c>
    </row>
    <row r="38" ht="15.75" customHeight="1">
      <c r="A38" s="10" t="str">
        <f>IF(OR('在庫一覧'!$M38="欠品",'在庫一覧'!$M38="安全在庫割れ",'在庫一覧'!$M38="発注候補"),'在庫一覧'!A38,"")</f>
        <v/>
      </c>
      <c r="B38" s="10" t="str">
        <f>IF(A38="","",'在庫一覧'!B38)</f>
        <v/>
      </c>
      <c r="C38" s="11" t="str">
        <f>IF(A38="","",'在庫一覧'!K38)</f>
        <v/>
      </c>
      <c r="D38" s="11" t="str">
        <f>IF(A38="","",'在庫一覧'!G38)</f>
        <v/>
      </c>
      <c r="E38" s="11" t="str">
        <f>IF(A38="","",'在庫一覧'!H38)</f>
        <v/>
      </c>
      <c r="F38" s="11" t="str">
        <f>IF(A38="","",'在庫一覧'!I38)</f>
        <v/>
      </c>
      <c r="G38" s="11" t="str">
        <f>IF(A38="","",'在庫一覧'!N38)</f>
        <v/>
      </c>
      <c r="H38" s="11" t="str">
        <f>IF(A38="","",'在庫一覧'!J38)</f>
        <v/>
      </c>
      <c r="I38" s="10" t="str">
        <f>IF(A38="","",'在庫一覧'!M38)</f>
        <v/>
      </c>
      <c r="J38" s="10" t="str">
        <f t="shared" si="1"/>
        <v/>
      </c>
    </row>
    <row r="39" ht="15.75" customHeight="1">
      <c r="A39" s="10" t="str">
        <f>IF(OR('在庫一覧'!$M39="欠品",'在庫一覧'!$M39="安全在庫割れ",'在庫一覧'!$M39="発注候補"),'在庫一覧'!A39,"")</f>
        <v/>
      </c>
      <c r="B39" s="10" t="str">
        <f>IF(A39="","",'在庫一覧'!B39)</f>
        <v/>
      </c>
      <c r="C39" s="11" t="str">
        <f>IF(A39="","",'在庫一覧'!K39)</f>
        <v/>
      </c>
      <c r="D39" s="11" t="str">
        <f>IF(A39="","",'在庫一覧'!G39)</f>
        <v/>
      </c>
      <c r="E39" s="11" t="str">
        <f>IF(A39="","",'在庫一覧'!H39)</f>
        <v/>
      </c>
      <c r="F39" s="11" t="str">
        <f>IF(A39="","",'在庫一覧'!I39)</f>
        <v/>
      </c>
      <c r="G39" s="11" t="str">
        <f>IF(A39="","",'在庫一覧'!N39)</f>
        <v/>
      </c>
      <c r="H39" s="11" t="str">
        <f>IF(A39="","",'在庫一覧'!J39)</f>
        <v/>
      </c>
      <c r="I39" s="10" t="str">
        <f>IF(A39="","",'在庫一覧'!M39)</f>
        <v/>
      </c>
      <c r="J39" s="10" t="str">
        <f t="shared" si="1"/>
        <v/>
      </c>
    </row>
    <row r="40" ht="15.75" customHeight="1">
      <c r="A40" s="10" t="str">
        <f>IF(OR('在庫一覧'!$M40="欠品",'在庫一覧'!$M40="安全在庫割れ",'在庫一覧'!$M40="発注候補"),'在庫一覧'!A40,"")</f>
        <v/>
      </c>
      <c r="B40" s="10" t="str">
        <f>IF(A40="","",'在庫一覧'!B40)</f>
        <v/>
      </c>
      <c r="C40" s="11" t="str">
        <f>IF(A40="","",'在庫一覧'!K40)</f>
        <v/>
      </c>
      <c r="D40" s="11" t="str">
        <f>IF(A40="","",'在庫一覧'!G40)</f>
        <v/>
      </c>
      <c r="E40" s="11" t="str">
        <f>IF(A40="","",'在庫一覧'!H40)</f>
        <v/>
      </c>
      <c r="F40" s="11" t="str">
        <f>IF(A40="","",'在庫一覧'!I40)</f>
        <v/>
      </c>
      <c r="G40" s="11" t="str">
        <f>IF(A40="","",'在庫一覧'!N40)</f>
        <v/>
      </c>
      <c r="H40" s="11" t="str">
        <f>IF(A40="","",'在庫一覧'!J40)</f>
        <v/>
      </c>
      <c r="I40" s="10" t="str">
        <f>IF(A40="","",'在庫一覧'!M40)</f>
        <v/>
      </c>
      <c r="J40" s="10" t="str">
        <f t="shared" si="1"/>
        <v/>
      </c>
    </row>
    <row r="41" ht="15.75" customHeight="1">
      <c r="A41" s="10" t="str">
        <f>IF(OR('在庫一覧'!$M41="欠品",'在庫一覧'!$M41="安全在庫割れ",'在庫一覧'!$M41="発注候補"),'在庫一覧'!A41,"")</f>
        <v/>
      </c>
      <c r="B41" s="10" t="str">
        <f>IF(A41="","",'在庫一覧'!B41)</f>
        <v/>
      </c>
      <c r="C41" s="11" t="str">
        <f>IF(A41="","",'在庫一覧'!K41)</f>
        <v/>
      </c>
      <c r="D41" s="11" t="str">
        <f>IF(A41="","",'在庫一覧'!G41)</f>
        <v/>
      </c>
      <c r="E41" s="11" t="str">
        <f>IF(A41="","",'在庫一覧'!H41)</f>
        <v/>
      </c>
      <c r="F41" s="11" t="str">
        <f>IF(A41="","",'在庫一覧'!I41)</f>
        <v/>
      </c>
      <c r="G41" s="11" t="str">
        <f>IF(A41="","",'在庫一覧'!N41)</f>
        <v/>
      </c>
      <c r="H41" s="11" t="str">
        <f>IF(A41="","",'在庫一覧'!J41)</f>
        <v/>
      </c>
      <c r="I41" s="10" t="str">
        <f>IF(A41="","",'在庫一覧'!M41)</f>
        <v/>
      </c>
      <c r="J41" s="10" t="str">
        <f t="shared" si="1"/>
        <v/>
      </c>
    </row>
    <row r="42" ht="15.75" customHeight="1">
      <c r="A42" s="10" t="str">
        <f>IF(OR('在庫一覧'!$M42="欠品",'在庫一覧'!$M42="安全在庫割れ",'在庫一覧'!$M42="発注候補"),'在庫一覧'!A42,"")</f>
        <v/>
      </c>
      <c r="B42" s="10" t="str">
        <f>IF(A42="","",'在庫一覧'!B42)</f>
        <v/>
      </c>
      <c r="C42" s="11" t="str">
        <f>IF(A42="","",'在庫一覧'!K42)</f>
        <v/>
      </c>
      <c r="D42" s="11" t="str">
        <f>IF(A42="","",'在庫一覧'!G42)</f>
        <v/>
      </c>
      <c r="E42" s="11" t="str">
        <f>IF(A42="","",'在庫一覧'!H42)</f>
        <v/>
      </c>
      <c r="F42" s="11" t="str">
        <f>IF(A42="","",'在庫一覧'!I42)</f>
        <v/>
      </c>
      <c r="G42" s="11" t="str">
        <f>IF(A42="","",'在庫一覧'!N42)</f>
        <v/>
      </c>
      <c r="H42" s="11" t="str">
        <f>IF(A42="","",'在庫一覧'!J42)</f>
        <v/>
      </c>
      <c r="I42" s="10" t="str">
        <f>IF(A42="","",'在庫一覧'!M42)</f>
        <v/>
      </c>
      <c r="J42" s="10" t="str">
        <f t="shared" si="1"/>
        <v/>
      </c>
    </row>
    <row r="43" ht="15.75" customHeight="1">
      <c r="A43" s="10" t="str">
        <f>IF(OR('在庫一覧'!$M43="欠品",'在庫一覧'!$M43="安全在庫割れ",'在庫一覧'!$M43="発注候補"),'在庫一覧'!A43,"")</f>
        <v/>
      </c>
      <c r="B43" s="10" t="str">
        <f>IF(A43="","",'在庫一覧'!B43)</f>
        <v/>
      </c>
      <c r="C43" s="11" t="str">
        <f>IF(A43="","",'在庫一覧'!K43)</f>
        <v/>
      </c>
      <c r="D43" s="11" t="str">
        <f>IF(A43="","",'在庫一覧'!G43)</f>
        <v/>
      </c>
      <c r="E43" s="11" t="str">
        <f>IF(A43="","",'在庫一覧'!H43)</f>
        <v/>
      </c>
      <c r="F43" s="11" t="str">
        <f>IF(A43="","",'在庫一覧'!I43)</f>
        <v/>
      </c>
      <c r="G43" s="11" t="str">
        <f>IF(A43="","",'在庫一覧'!N43)</f>
        <v/>
      </c>
      <c r="H43" s="11" t="str">
        <f>IF(A43="","",'在庫一覧'!J43)</f>
        <v/>
      </c>
      <c r="I43" s="10" t="str">
        <f>IF(A43="","",'在庫一覧'!M43)</f>
        <v/>
      </c>
      <c r="J43" s="10" t="str">
        <f t="shared" si="1"/>
        <v/>
      </c>
    </row>
    <row r="44" ht="15.75" customHeight="1">
      <c r="A44" s="10" t="str">
        <f>IF(OR('在庫一覧'!$M44="欠品",'在庫一覧'!$M44="安全在庫割れ",'在庫一覧'!$M44="発注候補"),'在庫一覧'!A44,"")</f>
        <v/>
      </c>
      <c r="B44" s="10" t="str">
        <f>IF(A44="","",'在庫一覧'!B44)</f>
        <v/>
      </c>
      <c r="C44" s="11" t="str">
        <f>IF(A44="","",'在庫一覧'!K44)</f>
        <v/>
      </c>
      <c r="D44" s="11" t="str">
        <f>IF(A44="","",'在庫一覧'!G44)</f>
        <v/>
      </c>
      <c r="E44" s="11" t="str">
        <f>IF(A44="","",'在庫一覧'!H44)</f>
        <v/>
      </c>
      <c r="F44" s="11" t="str">
        <f>IF(A44="","",'在庫一覧'!I44)</f>
        <v/>
      </c>
      <c r="G44" s="11" t="str">
        <f>IF(A44="","",'在庫一覧'!N44)</f>
        <v/>
      </c>
      <c r="H44" s="11" t="str">
        <f>IF(A44="","",'在庫一覧'!J44)</f>
        <v/>
      </c>
      <c r="I44" s="10" t="str">
        <f>IF(A44="","",'在庫一覧'!M44)</f>
        <v/>
      </c>
      <c r="J44" s="10" t="str">
        <f t="shared" si="1"/>
        <v/>
      </c>
    </row>
    <row r="45" ht="15.75" customHeight="1">
      <c r="A45" s="10" t="str">
        <f>IF(OR('在庫一覧'!$M45="欠品",'在庫一覧'!$M45="安全在庫割れ",'在庫一覧'!$M45="発注候補"),'在庫一覧'!A45,"")</f>
        <v/>
      </c>
      <c r="B45" s="10" t="str">
        <f>IF(A45="","",'在庫一覧'!B45)</f>
        <v/>
      </c>
      <c r="C45" s="11" t="str">
        <f>IF(A45="","",'在庫一覧'!K45)</f>
        <v/>
      </c>
      <c r="D45" s="11" t="str">
        <f>IF(A45="","",'在庫一覧'!G45)</f>
        <v/>
      </c>
      <c r="E45" s="11" t="str">
        <f>IF(A45="","",'在庫一覧'!H45)</f>
        <v/>
      </c>
      <c r="F45" s="11" t="str">
        <f>IF(A45="","",'在庫一覧'!I45)</f>
        <v/>
      </c>
      <c r="G45" s="11" t="str">
        <f>IF(A45="","",'在庫一覧'!N45)</f>
        <v/>
      </c>
      <c r="H45" s="11" t="str">
        <f>IF(A45="","",'在庫一覧'!J45)</f>
        <v/>
      </c>
      <c r="I45" s="10" t="str">
        <f>IF(A45="","",'在庫一覧'!M45)</f>
        <v/>
      </c>
      <c r="J45" s="10" t="str">
        <f t="shared" si="1"/>
        <v/>
      </c>
    </row>
    <row r="46" ht="15.75" customHeight="1">
      <c r="A46" s="10" t="str">
        <f>IF(OR('在庫一覧'!$M46="欠品",'在庫一覧'!$M46="安全在庫割れ",'在庫一覧'!$M46="発注候補"),'在庫一覧'!A46,"")</f>
        <v/>
      </c>
      <c r="B46" s="10" t="str">
        <f>IF(A46="","",'在庫一覧'!B46)</f>
        <v/>
      </c>
      <c r="C46" s="11" t="str">
        <f>IF(A46="","",'在庫一覧'!K46)</f>
        <v/>
      </c>
      <c r="D46" s="11" t="str">
        <f>IF(A46="","",'在庫一覧'!G46)</f>
        <v/>
      </c>
      <c r="E46" s="11" t="str">
        <f>IF(A46="","",'在庫一覧'!H46)</f>
        <v/>
      </c>
      <c r="F46" s="11" t="str">
        <f>IF(A46="","",'在庫一覧'!I46)</f>
        <v/>
      </c>
      <c r="G46" s="11" t="str">
        <f>IF(A46="","",'在庫一覧'!N46)</f>
        <v/>
      </c>
      <c r="H46" s="11" t="str">
        <f>IF(A46="","",'在庫一覧'!J46)</f>
        <v/>
      </c>
      <c r="I46" s="10" t="str">
        <f>IF(A46="","",'在庫一覧'!M46)</f>
        <v/>
      </c>
      <c r="J46" s="10" t="str">
        <f t="shared" si="1"/>
        <v/>
      </c>
    </row>
    <row r="47" ht="15.75" customHeight="1">
      <c r="A47" s="10" t="str">
        <f>IF(OR('在庫一覧'!$M47="欠品",'在庫一覧'!$M47="安全在庫割れ",'在庫一覧'!$M47="発注候補"),'在庫一覧'!A47,"")</f>
        <v/>
      </c>
      <c r="B47" s="10" t="str">
        <f>IF(A47="","",'在庫一覧'!B47)</f>
        <v/>
      </c>
      <c r="C47" s="11" t="str">
        <f>IF(A47="","",'在庫一覧'!K47)</f>
        <v/>
      </c>
      <c r="D47" s="11" t="str">
        <f>IF(A47="","",'在庫一覧'!G47)</f>
        <v/>
      </c>
      <c r="E47" s="11" t="str">
        <f>IF(A47="","",'在庫一覧'!H47)</f>
        <v/>
      </c>
      <c r="F47" s="11" t="str">
        <f>IF(A47="","",'在庫一覧'!I47)</f>
        <v/>
      </c>
      <c r="G47" s="11" t="str">
        <f>IF(A47="","",'在庫一覧'!N47)</f>
        <v/>
      </c>
      <c r="H47" s="11" t="str">
        <f>IF(A47="","",'在庫一覧'!J47)</f>
        <v/>
      </c>
      <c r="I47" s="10" t="str">
        <f>IF(A47="","",'在庫一覧'!M47)</f>
        <v/>
      </c>
      <c r="J47" s="10" t="str">
        <f t="shared" si="1"/>
        <v/>
      </c>
    </row>
    <row r="48" ht="15.75" customHeight="1">
      <c r="A48" s="10" t="str">
        <f>IF(OR('在庫一覧'!$M48="欠品",'在庫一覧'!$M48="安全在庫割れ",'在庫一覧'!$M48="発注候補"),'在庫一覧'!A48,"")</f>
        <v/>
      </c>
      <c r="B48" s="10" t="str">
        <f>IF(A48="","",'在庫一覧'!B48)</f>
        <v/>
      </c>
      <c r="C48" s="11" t="str">
        <f>IF(A48="","",'在庫一覧'!K48)</f>
        <v/>
      </c>
      <c r="D48" s="11" t="str">
        <f>IF(A48="","",'在庫一覧'!G48)</f>
        <v/>
      </c>
      <c r="E48" s="11" t="str">
        <f>IF(A48="","",'在庫一覧'!H48)</f>
        <v/>
      </c>
      <c r="F48" s="11" t="str">
        <f>IF(A48="","",'在庫一覧'!I48)</f>
        <v/>
      </c>
      <c r="G48" s="11" t="str">
        <f>IF(A48="","",'在庫一覧'!N48)</f>
        <v/>
      </c>
      <c r="H48" s="11" t="str">
        <f>IF(A48="","",'在庫一覧'!J48)</f>
        <v/>
      </c>
      <c r="I48" s="10" t="str">
        <f>IF(A48="","",'在庫一覧'!M48)</f>
        <v/>
      </c>
      <c r="J48" s="10" t="str">
        <f t="shared" si="1"/>
        <v/>
      </c>
    </row>
    <row r="49" ht="15.75" customHeight="1">
      <c r="A49" s="10" t="str">
        <f>IF(OR('在庫一覧'!$M49="欠品",'在庫一覧'!$M49="安全在庫割れ",'在庫一覧'!$M49="発注候補"),'在庫一覧'!A49,"")</f>
        <v/>
      </c>
      <c r="B49" s="10" t="str">
        <f>IF(A49="","",'在庫一覧'!B49)</f>
        <v/>
      </c>
      <c r="C49" s="11" t="str">
        <f>IF(A49="","",'在庫一覧'!K49)</f>
        <v/>
      </c>
      <c r="D49" s="11" t="str">
        <f>IF(A49="","",'在庫一覧'!G49)</f>
        <v/>
      </c>
      <c r="E49" s="11" t="str">
        <f>IF(A49="","",'在庫一覧'!H49)</f>
        <v/>
      </c>
      <c r="F49" s="11" t="str">
        <f>IF(A49="","",'在庫一覧'!I49)</f>
        <v/>
      </c>
      <c r="G49" s="11" t="str">
        <f>IF(A49="","",'在庫一覧'!N49)</f>
        <v/>
      </c>
      <c r="H49" s="11" t="str">
        <f>IF(A49="","",'在庫一覧'!J49)</f>
        <v/>
      </c>
      <c r="I49" s="10" t="str">
        <f>IF(A49="","",'在庫一覧'!M49)</f>
        <v/>
      </c>
      <c r="J49" s="10" t="str">
        <f t="shared" si="1"/>
        <v/>
      </c>
    </row>
    <row r="50" ht="15.75" customHeight="1">
      <c r="A50" s="10" t="str">
        <f>IF(OR('在庫一覧'!$M50="欠品",'在庫一覧'!$M50="安全在庫割れ",'在庫一覧'!$M50="発注候補"),'在庫一覧'!A50,"")</f>
        <v/>
      </c>
      <c r="B50" s="10" t="str">
        <f>IF(A50="","",'在庫一覧'!B50)</f>
        <v/>
      </c>
      <c r="C50" s="11" t="str">
        <f>IF(A50="","",'在庫一覧'!K50)</f>
        <v/>
      </c>
      <c r="D50" s="11" t="str">
        <f>IF(A50="","",'在庫一覧'!G50)</f>
        <v/>
      </c>
      <c r="E50" s="11" t="str">
        <f>IF(A50="","",'在庫一覧'!H50)</f>
        <v/>
      </c>
      <c r="F50" s="11" t="str">
        <f>IF(A50="","",'在庫一覧'!I50)</f>
        <v/>
      </c>
      <c r="G50" s="11" t="str">
        <f>IF(A50="","",'在庫一覧'!N50)</f>
        <v/>
      </c>
      <c r="H50" s="11" t="str">
        <f>IF(A50="","",'在庫一覧'!J50)</f>
        <v/>
      </c>
      <c r="I50" s="10" t="str">
        <f>IF(A50="","",'在庫一覧'!M50)</f>
        <v/>
      </c>
      <c r="J50" s="10" t="str">
        <f t="shared" si="1"/>
        <v/>
      </c>
    </row>
    <row r="51" ht="15.75" customHeight="1">
      <c r="A51" s="10" t="str">
        <f>IF(OR('在庫一覧'!$M51="欠品",'在庫一覧'!$M51="安全在庫割れ",'在庫一覧'!$M51="発注候補"),'在庫一覧'!A51,"")</f>
        <v/>
      </c>
      <c r="B51" s="10" t="str">
        <f>IF(A51="","",'在庫一覧'!B51)</f>
        <v/>
      </c>
      <c r="C51" s="11" t="str">
        <f>IF(A51="","",'在庫一覧'!K51)</f>
        <v/>
      </c>
      <c r="D51" s="11" t="str">
        <f>IF(A51="","",'在庫一覧'!G51)</f>
        <v/>
      </c>
      <c r="E51" s="11" t="str">
        <f>IF(A51="","",'在庫一覧'!H51)</f>
        <v/>
      </c>
      <c r="F51" s="11" t="str">
        <f>IF(A51="","",'在庫一覧'!I51)</f>
        <v/>
      </c>
      <c r="G51" s="11" t="str">
        <f>IF(A51="","",'在庫一覧'!N51)</f>
        <v/>
      </c>
      <c r="H51" s="11" t="str">
        <f>IF(A51="","",'在庫一覧'!J51)</f>
        <v/>
      </c>
      <c r="I51" s="10" t="str">
        <f>IF(A51="","",'在庫一覧'!M51)</f>
        <v/>
      </c>
      <c r="J51" s="10" t="str">
        <f t="shared" si="1"/>
        <v/>
      </c>
    </row>
    <row r="52" ht="15.75" customHeight="1">
      <c r="A52" s="10" t="str">
        <f>IF(OR('在庫一覧'!$M52="欠品",'在庫一覧'!$M52="安全在庫割れ",'在庫一覧'!$M52="発注候補"),'在庫一覧'!A52,"")</f>
        <v/>
      </c>
      <c r="B52" s="10" t="str">
        <f>IF(A52="","",'在庫一覧'!B52)</f>
        <v/>
      </c>
      <c r="C52" s="11" t="str">
        <f>IF(A52="","",'在庫一覧'!K52)</f>
        <v/>
      </c>
      <c r="D52" s="11" t="str">
        <f>IF(A52="","",'在庫一覧'!G52)</f>
        <v/>
      </c>
      <c r="E52" s="11" t="str">
        <f>IF(A52="","",'在庫一覧'!H52)</f>
        <v/>
      </c>
      <c r="F52" s="11" t="str">
        <f>IF(A52="","",'在庫一覧'!I52)</f>
        <v/>
      </c>
      <c r="G52" s="11" t="str">
        <f>IF(A52="","",'在庫一覧'!N52)</f>
        <v/>
      </c>
      <c r="H52" s="11" t="str">
        <f>IF(A52="","",'在庫一覧'!J52)</f>
        <v/>
      </c>
      <c r="I52" s="10" t="str">
        <f>IF(A52="","",'在庫一覧'!M52)</f>
        <v/>
      </c>
      <c r="J52" s="10" t="str">
        <f t="shared" si="1"/>
        <v/>
      </c>
    </row>
    <row r="53" ht="15.75" customHeight="1">
      <c r="A53" s="10" t="str">
        <f>IF(OR('在庫一覧'!$M53="欠品",'在庫一覧'!$M53="安全在庫割れ",'在庫一覧'!$M53="発注候補"),'在庫一覧'!A53,"")</f>
        <v/>
      </c>
      <c r="B53" s="10" t="str">
        <f>IF(A53="","",'在庫一覧'!B53)</f>
        <v/>
      </c>
      <c r="C53" s="11" t="str">
        <f>IF(A53="","",'在庫一覧'!K53)</f>
        <v/>
      </c>
      <c r="D53" s="11" t="str">
        <f>IF(A53="","",'在庫一覧'!G53)</f>
        <v/>
      </c>
      <c r="E53" s="11" t="str">
        <f>IF(A53="","",'在庫一覧'!H53)</f>
        <v/>
      </c>
      <c r="F53" s="11" t="str">
        <f>IF(A53="","",'在庫一覧'!I53)</f>
        <v/>
      </c>
      <c r="G53" s="11" t="str">
        <f>IF(A53="","",'在庫一覧'!N53)</f>
        <v/>
      </c>
      <c r="H53" s="11" t="str">
        <f>IF(A53="","",'在庫一覧'!J53)</f>
        <v/>
      </c>
      <c r="I53" s="10" t="str">
        <f>IF(A53="","",'在庫一覧'!M53)</f>
        <v/>
      </c>
      <c r="J53" s="10" t="str">
        <f t="shared" si="1"/>
        <v/>
      </c>
    </row>
    <row r="54" ht="15.75" customHeight="1">
      <c r="A54" s="10" t="str">
        <f>IF(OR('在庫一覧'!$M54="欠品",'在庫一覧'!$M54="安全在庫割れ",'在庫一覧'!$M54="発注候補"),'在庫一覧'!A54,"")</f>
        <v/>
      </c>
      <c r="B54" s="10" t="str">
        <f>IF(A54="","",'在庫一覧'!B54)</f>
        <v/>
      </c>
      <c r="C54" s="11" t="str">
        <f>IF(A54="","",'在庫一覧'!K54)</f>
        <v/>
      </c>
      <c r="D54" s="11" t="str">
        <f>IF(A54="","",'在庫一覧'!G54)</f>
        <v/>
      </c>
      <c r="E54" s="11" t="str">
        <f>IF(A54="","",'在庫一覧'!H54)</f>
        <v/>
      </c>
      <c r="F54" s="11" t="str">
        <f>IF(A54="","",'在庫一覧'!I54)</f>
        <v/>
      </c>
      <c r="G54" s="11" t="str">
        <f>IF(A54="","",'在庫一覧'!N54)</f>
        <v/>
      </c>
      <c r="H54" s="11" t="str">
        <f>IF(A54="","",'在庫一覧'!J54)</f>
        <v/>
      </c>
      <c r="I54" s="10" t="str">
        <f>IF(A54="","",'在庫一覧'!M54)</f>
        <v/>
      </c>
      <c r="J54" s="10" t="str">
        <f t="shared" si="1"/>
        <v/>
      </c>
    </row>
    <row r="55" ht="15.75" customHeight="1">
      <c r="A55" s="10" t="str">
        <f>IF(OR('在庫一覧'!$M55="欠品",'在庫一覧'!$M55="安全在庫割れ",'在庫一覧'!$M55="発注候補"),'在庫一覧'!A55,"")</f>
        <v/>
      </c>
      <c r="B55" s="10" t="str">
        <f>IF(A55="","",'在庫一覧'!B55)</f>
        <v/>
      </c>
      <c r="C55" s="11" t="str">
        <f>IF(A55="","",'在庫一覧'!K55)</f>
        <v/>
      </c>
      <c r="D55" s="11" t="str">
        <f>IF(A55="","",'在庫一覧'!G55)</f>
        <v/>
      </c>
      <c r="E55" s="11" t="str">
        <f>IF(A55="","",'在庫一覧'!H55)</f>
        <v/>
      </c>
      <c r="F55" s="11" t="str">
        <f>IF(A55="","",'在庫一覧'!I55)</f>
        <v/>
      </c>
      <c r="G55" s="11" t="str">
        <f>IF(A55="","",'在庫一覧'!N55)</f>
        <v/>
      </c>
      <c r="H55" s="11" t="str">
        <f>IF(A55="","",'在庫一覧'!J55)</f>
        <v/>
      </c>
      <c r="I55" s="10" t="str">
        <f>IF(A55="","",'在庫一覧'!M55)</f>
        <v/>
      </c>
      <c r="J55" s="10" t="str">
        <f t="shared" si="1"/>
        <v/>
      </c>
    </row>
    <row r="56" ht="15.75" customHeight="1">
      <c r="A56" s="10" t="str">
        <f>IF(OR('在庫一覧'!$M56="欠品",'在庫一覧'!$M56="安全在庫割れ",'在庫一覧'!$M56="発注候補"),'在庫一覧'!A56,"")</f>
        <v/>
      </c>
      <c r="B56" s="10" t="str">
        <f>IF(A56="","",'在庫一覧'!B56)</f>
        <v/>
      </c>
      <c r="C56" s="11" t="str">
        <f>IF(A56="","",'在庫一覧'!K56)</f>
        <v/>
      </c>
      <c r="D56" s="11" t="str">
        <f>IF(A56="","",'在庫一覧'!G56)</f>
        <v/>
      </c>
      <c r="E56" s="11" t="str">
        <f>IF(A56="","",'在庫一覧'!H56)</f>
        <v/>
      </c>
      <c r="F56" s="11" t="str">
        <f>IF(A56="","",'在庫一覧'!I56)</f>
        <v/>
      </c>
      <c r="G56" s="11" t="str">
        <f>IF(A56="","",'在庫一覧'!N56)</f>
        <v/>
      </c>
      <c r="H56" s="11" t="str">
        <f>IF(A56="","",'在庫一覧'!J56)</f>
        <v/>
      </c>
      <c r="I56" s="10" t="str">
        <f>IF(A56="","",'在庫一覧'!M56)</f>
        <v/>
      </c>
      <c r="J56" s="10" t="str">
        <f t="shared" si="1"/>
        <v/>
      </c>
    </row>
    <row r="57" ht="15.75" customHeight="1">
      <c r="A57" s="10" t="str">
        <f>IF(OR('在庫一覧'!$M57="欠品",'在庫一覧'!$M57="安全在庫割れ",'在庫一覧'!$M57="発注候補"),'在庫一覧'!A57,"")</f>
        <v/>
      </c>
      <c r="B57" s="10" t="str">
        <f>IF(A57="","",'在庫一覧'!B57)</f>
        <v/>
      </c>
      <c r="C57" s="11" t="str">
        <f>IF(A57="","",'在庫一覧'!K57)</f>
        <v/>
      </c>
      <c r="D57" s="11" t="str">
        <f>IF(A57="","",'在庫一覧'!G57)</f>
        <v/>
      </c>
      <c r="E57" s="11" t="str">
        <f>IF(A57="","",'在庫一覧'!H57)</f>
        <v/>
      </c>
      <c r="F57" s="11" t="str">
        <f>IF(A57="","",'在庫一覧'!I57)</f>
        <v/>
      </c>
      <c r="G57" s="11" t="str">
        <f>IF(A57="","",'在庫一覧'!N57)</f>
        <v/>
      </c>
      <c r="H57" s="11" t="str">
        <f>IF(A57="","",'在庫一覧'!J57)</f>
        <v/>
      </c>
      <c r="I57" s="10" t="str">
        <f>IF(A57="","",'在庫一覧'!M57)</f>
        <v/>
      </c>
      <c r="J57" s="10" t="str">
        <f t="shared" si="1"/>
        <v/>
      </c>
    </row>
    <row r="58" ht="15.75" customHeight="1">
      <c r="A58" s="10" t="str">
        <f>IF(OR('在庫一覧'!$M58="欠品",'在庫一覧'!$M58="安全在庫割れ",'在庫一覧'!$M58="発注候補"),'在庫一覧'!A58,"")</f>
        <v/>
      </c>
      <c r="B58" s="10" t="str">
        <f>IF(A58="","",'在庫一覧'!B58)</f>
        <v/>
      </c>
      <c r="C58" s="11" t="str">
        <f>IF(A58="","",'在庫一覧'!K58)</f>
        <v/>
      </c>
      <c r="D58" s="11" t="str">
        <f>IF(A58="","",'在庫一覧'!G58)</f>
        <v/>
      </c>
      <c r="E58" s="11" t="str">
        <f>IF(A58="","",'在庫一覧'!H58)</f>
        <v/>
      </c>
      <c r="F58" s="11" t="str">
        <f>IF(A58="","",'在庫一覧'!I58)</f>
        <v/>
      </c>
      <c r="G58" s="11" t="str">
        <f>IF(A58="","",'在庫一覧'!N58)</f>
        <v/>
      </c>
      <c r="H58" s="11" t="str">
        <f>IF(A58="","",'在庫一覧'!J58)</f>
        <v/>
      </c>
      <c r="I58" s="10" t="str">
        <f>IF(A58="","",'在庫一覧'!M58)</f>
        <v/>
      </c>
      <c r="J58" s="10" t="str">
        <f t="shared" si="1"/>
        <v/>
      </c>
    </row>
    <row r="59" ht="15.75" customHeight="1">
      <c r="A59" s="10" t="str">
        <f>IF(OR('在庫一覧'!$M59="欠品",'在庫一覧'!$M59="安全在庫割れ",'在庫一覧'!$M59="発注候補"),'在庫一覧'!A59,"")</f>
        <v/>
      </c>
      <c r="B59" s="10" t="str">
        <f>IF(A59="","",'在庫一覧'!B59)</f>
        <v/>
      </c>
      <c r="C59" s="11" t="str">
        <f>IF(A59="","",'在庫一覧'!K59)</f>
        <v/>
      </c>
      <c r="D59" s="11" t="str">
        <f>IF(A59="","",'在庫一覧'!G59)</f>
        <v/>
      </c>
      <c r="E59" s="11" t="str">
        <f>IF(A59="","",'在庫一覧'!H59)</f>
        <v/>
      </c>
      <c r="F59" s="11" t="str">
        <f>IF(A59="","",'在庫一覧'!I59)</f>
        <v/>
      </c>
      <c r="G59" s="11" t="str">
        <f>IF(A59="","",'在庫一覧'!N59)</f>
        <v/>
      </c>
      <c r="H59" s="11" t="str">
        <f>IF(A59="","",'在庫一覧'!J59)</f>
        <v/>
      </c>
      <c r="I59" s="10" t="str">
        <f>IF(A59="","",'在庫一覧'!M59)</f>
        <v/>
      </c>
      <c r="J59" s="10" t="str">
        <f t="shared" si="1"/>
        <v/>
      </c>
    </row>
    <row r="60" ht="15.75" customHeight="1">
      <c r="A60" s="10" t="str">
        <f>IF(OR('在庫一覧'!$M60="欠品",'在庫一覧'!$M60="安全在庫割れ",'在庫一覧'!$M60="発注候補"),'在庫一覧'!A60,"")</f>
        <v/>
      </c>
      <c r="B60" s="10" t="str">
        <f>IF(A60="","",'在庫一覧'!B60)</f>
        <v/>
      </c>
      <c r="C60" s="11" t="str">
        <f>IF(A60="","",'在庫一覧'!K60)</f>
        <v/>
      </c>
      <c r="D60" s="11" t="str">
        <f>IF(A60="","",'在庫一覧'!G60)</f>
        <v/>
      </c>
      <c r="E60" s="11" t="str">
        <f>IF(A60="","",'在庫一覧'!H60)</f>
        <v/>
      </c>
      <c r="F60" s="11" t="str">
        <f>IF(A60="","",'在庫一覧'!I60)</f>
        <v/>
      </c>
      <c r="G60" s="11" t="str">
        <f>IF(A60="","",'在庫一覧'!N60)</f>
        <v/>
      </c>
      <c r="H60" s="11" t="str">
        <f>IF(A60="","",'在庫一覧'!J60)</f>
        <v/>
      </c>
      <c r="I60" s="10" t="str">
        <f>IF(A60="","",'在庫一覧'!M60)</f>
        <v/>
      </c>
      <c r="J60" s="10" t="str">
        <f t="shared" si="1"/>
        <v/>
      </c>
    </row>
    <row r="61" ht="15.75" customHeight="1">
      <c r="A61" s="10" t="str">
        <f>IF(OR('在庫一覧'!$M61="欠品",'在庫一覧'!$M61="安全在庫割れ",'在庫一覧'!$M61="発注候補"),'在庫一覧'!A61,"")</f>
        <v/>
      </c>
      <c r="B61" s="10" t="str">
        <f>IF(A61="","",'在庫一覧'!B61)</f>
        <v/>
      </c>
      <c r="C61" s="11" t="str">
        <f>IF(A61="","",'在庫一覧'!K61)</f>
        <v/>
      </c>
      <c r="D61" s="11" t="str">
        <f>IF(A61="","",'在庫一覧'!G61)</f>
        <v/>
      </c>
      <c r="E61" s="11" t="str">
        <f>IF(A61="","",'在庫一覧'!H61)</f>
        <v/>
      </c>
      <c r="F61" s="11" t="str">
        <f>IF(A61="","",'在庫一覧'!I61)</f>
        <v/>
      </c>
      <c r="G61" s="11" t="str">
        <f>IF(A61="","",'在庫一覧'!N61)</f>
        <v/>
      </c>
      <c r="H61" s="11" t="str">
        <f>IF(A61="","",'在庫一覧'!J61)</f>
        <v/>
      </c>
      <c r="I61" s="10" t="str">
        <f>IF(A61="","",'在庫一覧'!M61)</f>
        <v/>
      </c>
      <c r="J61" s="10" t="str">
        <f t="shared" si="1"/>
        <v/>
      </c>
    </row>
    <row r="62" ht="15.75" customHeight="1">
      <c r="A62" s="10" t="str">
        <f>IF(OR('在庫一覧'!$M62="欠品",'在庫一覧'!$M62="安全在庫割れ",'在庫一覧'!$M62="発注候補"),'在庫一覧'!A62,"")</f>
        <v/>
      </c>
      <c r="B62" s="10" t="str">
        <f>IF(A62="","",'在庫一覧'!B62)</f>
        <v/>
      </c>
      <c r="C62" s="11" t="str">
        <f>IF(A62="","",'在庫一覧'!K62)</f>
        <v/>
      </c>
      <c r="D62" s="11" t="str">
        <f>IF(A62="","",'在庫一覧'!G62)</f>
        <v/>
      </c>
      <c r="E62" s="11" t="str">
        <f>IF(A62="","",'在庫一覧'!H62)</f>
        <v/>
      </c>
      <c r="F62" s="11" t="str">
        <f>IF(A62="","",'在庫一覧'!I62)</f>
        <v/>
      </c>
      <c r="G62" s="11" t="str">
        <f>IF(A62="","",'在庫一覧'!N62)</f>
        <v/>
      </c>
      <c r="H62" s="11" t="str">
        <f>IF(A62="","",'在庫一覧'!J62)</f>
        <v/>
      </c>
      <c r="I62" s="10" t="str">
        <f>IF(A62="","",'在庫一覧'!M62)</f>
        <v/>
      </c>
      <c r="J62" s="10" t="str">
        <f t="shared" si="1"/>
        <v/>
      </c>
    </row>
    <row r="63" ht="15.75" customHeight="1">
      <c r="A63" s="10" t="str">
        <f>IF(OR('在庫一覧'!$M63="欠品",'在庫一覧'!$M63="安全在庫割れ",'在庫一覧'!$M63="発注候補"),'在庫一覧'!A63,"")</f>
        <v/>
      </c>
      <c r="B63" s="10" t="str">
        <f>IF(A63="","",'在庫一覧'!B63)</f>
        <v/>
      </c>
      <c r="C63" s="11" t="str">
        <f>IF(A63="","",'在庫一覧'!K63)</f>
        <v/>
      </c>
      <c r="D63" s="11" t="str">
        <f>IF(A63="","",'在庫一覧'!G63)</f>
        <v/>
      </c>
      <c r="E63" s="11" t="str">
        <f>IF(A63="","",'在庫一覧'!H63)</f>
        <v/>
      </c>
      <c r="F63" s="11" t="str">
        <f>IF(A63="","",'在庫一覧'!I63)</f>
        <v/>
      </c>
      <c r="G63" s="11" t="str">
        <f>IF(A63="","",'在庫一覧'!N63)</f>
        <v/>
      </c>
      <c r="H63" s="11" t="str">
        <f>IF(A63="","",'在庫一覧'!J63)</f>
        <v/>
      </c>
      <c r="I63" s="10" t="str">
        <f>IF(A63="","",'在庫一覧'!M63)</f>
        <v/>
      </c>
      <c r="J63" s="10" t="str">
        <f t="shared" si="1"/>
        <v/>
      </c>
    </row>
    <row r="64" ht="15.75" customHeight="1">
      <c r="A64" s="10" t="str">
        <f>IF(OR('在庫一覧'!$M64="欠品",'在庫一覧'!$M64="安全在庫割れ",'在庫一覧'!$M64="発注候補"),'在庫一覧'!A64,"")</f>
        <v/>
      </c>
      <c r="B64" s="10" t="str">
        <f>IF(A64="","",'在庫一覧'!B64)</f>
        <v/>
      </c>
      <c r="C64" s="11" t="str">
        <f>IF(A64="","",'在庫一覧'!K64)</f>
        <v/>
      </c>
      <c r="D64" s="11" t="str">
        <f>IF(A64="","",'在庫一覧'!G64)</f>
        <v/>
      </c>
      <c r="E64" s="11" t="str">
        <f>IF(A64="","",'在庫一覧'!H64)</f>
        <v/>
      </c>
      <c r="F64" s="11" t="str">
        <f>IF(A64="","",'在庫一覧'!I64)</f>
        <v/>
      </c>
      <c r="G64" s="11" t="str">
        <f>IF(A64="","",'在庫一覧'!N64)</f>
        <v/>
      </c>
      <c r="H64" s="11" t="str">
        <f>IF(A64="","",'在庫一覧'!J64)</f>
        <v/>
      </c>
      <c r="I64" s="10" t="str">
        <f>IF(A64="","",'在庫一覧'!M64)</f>
        <v/>
      </c>
      <c r="J64" s="10" t="str">
        <f t="shared" si="1"/>
        <v/>
      </c>
    </row>
    <row r="65" ht="15.75" customHeight="1">
      <c r="A65" s="10" t="str">
        <f>IF(OR('在庫一覧'!$M65="欠品",'在庫一覧'!$M65="安全在庫割れ",'在庫一覧'!$M65="発注候補"),'在庫一覧'!A65,"")</f>
        <v/>
      </c>
      <c r="B65" s="10" t="str">
        <f>IF(A65="","",'在庫一覧'!B65)</f>
        <v/>
      </c>
      <c r="C65" s="11" t="str">
        <f>IF(A65="","",'在庫一覧'!K65)</f>
        <v/>
      </c>
      <c r="D65" s="11" t="str">
        <f>IF(A65="","",'在庫一覧'!G65)</f>
        <v/>
      </c>
      <c r="E65" s="11" t="str">
        <f>IF(A65="","",'在庫一覧'!H65)</f>
        <v/>
      </c>
      <c r="F65" s="11" t="str">
        <f>IF(A65="","",'在庫一覧'!I65)</f>
        <v/>
      </c>
      <c r="G65" s="11" t="str">
        <f>IF(A65="","",'在庫一覧'!N65)</f>
        <v/>
      </c>
      <c r="H65" s="11" t="str">
        <f>IF(A65="","",'在庫一覧'!J65)</f>
        <v/>
      </c>
      <c r="I65" s="10" t="str">
        <f>IF(A65="","",'在庫一覧'!M65)</f>
        <v/>
      </c>
      <c r="J65" s="10" t="str">
        <f t="shared" si="1"/>
        <v/>
      </c>
    </row>
    <row r="66" ht="15.75" customHeight="1">
      <c r="A66" s="10" t="str">
        <f>IF(OR('在庫一覧'!$M66="欠品",'在庫一覧'!$M66="安全在庫割れ",'在庫一覧'!$M66="発注候補"),'在庫一覧'!A66,"")</f>
        <v/>
      </c>
      <c r="B66" s="10" t="str">
        <f>IF(A66="","",'在庫一覧'!B66)</f>
        <v/>
      </c>
      <c r="C66" s="11" t="str">
        <f>IF(A66="","",'在庫一覧'!K66)</f>
        <v/>
      </c>
      <c r="D66" s="11" t="str">
        <f>IF(A66="","",'在庫一覧'!G66)</f>
        <v/>
      </c>
      <c r="E66" s="11" t="str">
        <f>IF(A66="","",'在庫一覧'!H66)</f>
        <v/>
      </c>
      <c r="F66" s="11" t="str">
        <f>IF(A66="","",'在庫一覧'!I66)</f>
        <v/>
      </c>
      <c r="G66" s="11" t="str">
        <f>IF(A66="","",'在庫一覧'!N66)</f>
        <v/>
      </c>
      <c r="H66" s="11" t="str">
        <f>IF(A66="","",'在庫一覧'!J66)</f>
        <v/>
      </c>
      <c r="I66" s="10" t="str">
        <f>IF(A66="","",'在庫一覧'!M66)</f>
        <v/>
      </c>
      <c r="J66" s="10" t="str">
        <f t="shared" si="1"/>
        <v/>
      </c>
    </row>
    <row r="67" ht="15.75" customHeight="1">
      <c r="A67" s="10" t="str">
        <f>IF(OR('在庫一覧'!$M67="欠品",'在庫一覧'!$M67="安全在庫割れ",'在庫一覧'!$M67="発注候補"),'在庫一覧'!A67,"")</f>
        <v/>
      </c>
      <c r="B67" s="10" t="str">
        <f>IF(A67="","",'在庫一覧'!B67)</f>
        <v/>
      </c>
      <c r="C67" s="11" t="str">
        <f>IF(A67="","",'在庫一覧'!K67)</f>
        <v/>
      </c>
      <c r="D67" s="11" t="str">
        <f>IF(A67="","",'在庫一覧'!G67)</f>
        <v/>
      </c>
      <c r="E67" s="11" t="str">
        <f>IF(A67="","",'在庫一覧'!H67)</f>
        <v/>
      </c>
      <c r="F67" s="11" t="str">
        <f>IF(A67="","",'在庫一覧'!I67)</f>
        <v/>
      </c>
      <c r="G67" s="11" t="str">
        <f>IF(A67="","",'在庫一覧'!N67)</f>
        <v/>
      </c>
      <c r="H67" s="11" t="str">
        <f>IF(A67="","",'在庫一覧'!J67)</f>
        <v/>
      </c>
      <c r="I67" s="10" t="str">
        <f>IF(A67="","",'在庫一覧'!M67)</f>
        <v/>
      </c>
      <c r="J67" s="10" t="str">
        <f t="shared" si="1"/>
        <v/>
      </c>
    </row>
    <row r="68" ht="15.75" customHeight="1">
      <c r="A68" s="10" t="str">
        <f>IF(OR('在庫一覧'!$M68="欠品",'在庫一覧'!$M68="安全在庫割れ",'在庫一覧'!$M68="発注候補"),'在庫一覧'!A68,"")</f>
        <v/>
      </c>
      <c r="B68" s="10" t="str">
        <f>IF(A68="","",'在庫一覧'!B68)</f>
        <v/>
      </c>
      <c r="C68" s="11" t="str">
        <f>IF(A68="","",'在庫一覧'!K68)</f>
        <v/>
      </c>
      <c r="D68" s="11" t="str">
        <f>IF(A68="","",'在庫一覧'!G68)</f>
        <v/>
      </c>
      <c r="E68" s="11" t="str">
        <f>IF(A68="","",'在庫一覧'!H68)</f>
        <v/>
      </c>
      <c r="F68" s="11" t="str">
        <f>IF(A68="","",'在庫一覧'!I68)</f>
        <v/>
      </c>
      <c r="G68" s="11" t="str">
        <f>IF(A68="","",'在庫一覧'!N68)</f>
        <v/>
      </c>
      <c r="H68" s="11" t="str">
        <f>IF(A68="","",'在庫一覧'!J68)</f>
        <v/>
      </c>
      <c r="I68" s="10" t="str">
        <f>IF(A68="","",'在庫一覧'!M68)</f>
        <v/>
      </c>
      <c r="J68" s="10" t="str">
        <f t="shared" si="1"/>
        <v/>
      </c>
    </row>
    <row r="69" ht="15.75" customHeight="1">
      <c r="A69" s="10" t="str">
        <f>IF(OR('在庫一覧'!$M69="欠品",'在庫一覧'!$M69="安全在庫割れ",'在庫一覧'!$M69="発注候補"),'在庫一覧'!A69,"")</f>
        <v/>
      </c>
      <c r="B69" s="10" t="str">
        <f>IF(A69="","",'在庫一覧'!B69)</f>
        <v/>
      </c>
      <c r="C69" s="11" t="str">
        <f>IF(A69="","",'在庫一覧'!K69)</f>
        <v/>
      </c>
      <c r="D69" s="11" t="str">
        <f>IF(A69="","",'在庫一覧'!G69)</f>
        <v/>
      </c>
      <c r="E69" s="11" t="str">
        <f>IF(A69="","",'在庫一覧'!H69)</f>
        <v/>
      </c>
      <c r="F69" s="11" t="str">
        <f>IF(A69="","",'在庫一覧'!I69)</f>
        <v/>
      </c>
      <c r="G69" s="11" t="str">
        <f>IF(A69="","",'在庫一覧'!N69)</f>
        <v/>
      </c>
      <c r="H69" s="11" t="str">
        <f>IF(A69="","",'在庫一覧'!J69)</f>
        <v/>
      </c>
      <c r="I69" s="10" t="str">
        <f>IF(A69="","",'在庫一覧'!M69)</f>
        <v/>
      </c>
      <c r="J69" s="10" t="str">
        <f t="shared" si="1"/>
        <v/>
      </c>
    </row>
    <row r="70" ht="15.75" customHeight="1">
      <c r="A70" s="10" t="str">
        <f>IF(OR('在庫一覧'!$M70="欠品",'在庫一覧'!$M70="安全在庫割れ",'在庫一覧'!$M70="発注候補"),'在庫一覧'!A70,"")</f>
        <v/>
      </c>
      <c r="B70" s="10" t="str">
        <f>IF(A70="","",'在庫一覧'!B70)</f>
        <v/>
      </c>
      <c r="C70" s="11" t="str">
        <f>IF(A70="","",'在庫一覧'!K70)</f>
        <v/>
      </c>
      <c r="D70" s="11" t="str">
        <f>IF(A70="","",'在庫一覧'!G70)</f>
        <v/>
      </c>
      <c r="E70" s="11" t="str">
        <f>IF(A70="","",'在庫一覧'!H70)</f>
        <v/>
      </c>
      <c r="F70" s="11" t="str">
        <f>IF(A70="","",'在庫一覧'!I70)</f>
        <v/>
      </c>
      <c r="G70" s="11" t="str">
        <f>IF(A70="","",'在庫一覧'!N70)</f>
        <v/>
      </c>
      <c r="H70" s="11" t="str">
        <f>IF(A70="","",'在庫一覧'!J70)</f>
        <v/>
      </c>
      <c r="I70" s="10" t="str">
        <f>IF(A70="","",'在庫一覧'!M70)</f>
        <v/>
      </c>
      <c r="J70" s="10" t="str">
        <f t="shared" si="1"/>
        <v/>
      </c>
    </row>
    <row r="71" ht="15.75" customHeight="1">
      <c r="A71" s="10" t="str">
        <f>IF(OR('在庫一覧'!$M71="欠品",'在庫一覧'!$M71="安全在庫割れ",'在庫一覧'!$M71="発注候補"),'在庫一覧'!A71,"")</f>
        <v/>
      </c>
      <c r="B71" s="10" t="str">
        <f>IF(A71="","",'在庫一覧'!B71)</f>
        <v/>
      </c>
      <c r="C71" s="11" t="str">
        <f>IF(A71="","",'在庫一覧'!K71)</f>
        <v/>
      </c>
      <c r="D71" s="11" t="str">
        <f>IF(A71="","",'在庫一覧'!G71)</f>
        <v/>
      </c>
      <c r="E71" s="11" t="str">
        <f>IF(A71="","",'在庫一覧'!H71)</f>
        <v/>
      </c>
      <c r="F71" s="11" t="str">
        <f>IF(A71="","",'在庫一覧'!I71)</f>
        <v/>
      </c>
      <c r="G71" s="11" t="str">
        <f>IF(A71="","",'在庫一覧'!N71)</f>
        <v/>
      </c>
      <c r="H71" s="11" t="str">
        <f>IF(A71="","",'在庫一覧'!J71)</f>
        <v/>
      </c>
      <c r="I71" s="10" t="str">
        <f>IF(A71="","",'在庫一覧'!M71)</f>
        <v/>
      </c>
      <c r="J71" s="10" t="str">
        <f t="shared" si="1"/>
        <v/>
      </c>
    </row>
    <row r="72" ht="15.75" customHeight="1">
      <c r="A72" s="10" t="str">
        <f>IF(OR('在庫一覧'!$M72="欠品",'在庫一覧'!$M72="安全在庫割れ",'在庫一覧'!$M72="発注候補"),'在庫一覧'!A72,"")</f>
        <v/>
      </c>
      <c r="B72" s="10" t="str">
        <f>IF(A72="","",'在庫一覧'!B72)</f>
        <v/>
      </c>
      <c r="C72" s="11" t="str">
        <f>IF(A72="","",'在庫一覧'!K72)</f>
        <v/>
      </c>
      <c r="D72" s="11" t="str">
        <f>IF(A72="","",'在庫一覧'!G72)</f>
        <v/>
      </c>
      <c r="E72" s="11" t="str">
        <f>IF(A72="","",'在庫一覧'!H72)</f>
        <v/>
      </c>
      <c r="F72" s="11" t="str">
        <f>IF(A72="","",'在庫一覧'!I72)</f>
        <v/>
      </c>
      <c r="G72" s="11" t="str">
        <f>IF(A72="","",'在庫一覧'!N72)</f>
        <v/>
      </c>
      <c r="H72" s="11" t="str">
        <f>IF(A72="","",'在庫一覧'!J72)</f>
        <v/>
      </c>
      <c r="I72" s="10" t="str">
        <f>IF(A72="","",'在庫一覧'!M72)</f>
        <v/>
      </c>
      <c r="J72" s="10" t="str">
        <f t="shared" si="1"/>
        <v/>
      </c>
    </row>
    <row r="73" ht="15.75" customHeight="1">
      <c r="A73" s="10" t="str">
        <f>IF(OR('在庫一覧'!$M73="欠品",'在庫一覧'!$M73="安全在庫割れ",'在庫一覧'!$M73="発注候補"),'在庫一覧'!A73,"")</f>
        <v/>
      </c>
      <c r="B73" s="10" t="str">
        <f>IF(A73="","",'在庫一覧'!B73)</f>
        <v/>
      </c>
      <c r="C73" s="11" t="str">
        <f>IF(A73="","",'在庫一覧'!K73)</f>
        <v/>
      </c>
      <c r="D73" s="11" t="str">
        <f>IF(A73="","",'在庫一覧'!G73)</f>
        <v/>
      </c>
      <c r="E73" s="11" t="str">
        <f>IF(A73="","",'在庫一覧'!H73)</f>
        <v/>
      </c>
      <c r="F73" s="11" t="str">
        <f>IF(A73="","",'在庫一覧'!I73)</f>
        <v/>
      </c>
      <c r="G73" s="11" t="str">
        <f>IF(A73="","",'在庫一覧'!N73)</f>
        <v/>
      </c>
      <c r="H73" s="11" t="str">
        <f>IF(A73="","",'在庫一覧'!J73)</f>
        <v/>
      </c>
      <c r="I73" s="10" t="str">
        <f>IF(A73="","",'在庫一覧'!M73)</f>
        <v/>
      </c>
      <c r="J73" s="10" t="str">
        <f t="shared" si="1"/>
        <v/>
      </c>
    </row>
    <row r="74" ht="15.75" customHeight="1">
      <c r="A74" s="10" t="str">
        <f>IF(OR('在庫一覧'!$M74="欠品",'在庫一覧'!$M74="安全在庫割れ",'在庫一覧'!$M74="発注候補"),'在庫一覧'!A74,"")</f>
        <v/>
      </c>
      <c r="B74" s="10" t="str">
        <f>IF(A74="","",'在庫一覧'!B74)</f>
        <v/>
      </c>
      <c r="C74" s="11" t="str">
        <f>IF(A74="","",'在庫一覧'!K74)</f>
        <v/>
      </c>
      <c r="D74" s="11" t="str">
        <f>IF(A74="","",'在庫一覧'!G74)</f>
        <v/>
      </c>
      <c r="E74" s="11" t="str">
        <f>IF(A74="","",'在庫一覧'!H74)</f>
        <v/>
      </c>
      <c r="F74" s="11" t="str">
        <f>IF(A74="","",'在庫一覧'!I74)</f>
        <v/>
      </c>
      <c r="G74" s="11" t="str">
        <f>IF(A74="","",'在庫一覧'!N74)</f>
        <v/>
      </c>
      <c r="H74" s="11" t="str">
        <f>IF(A74="","",'在庫一覧'!J74)</f>
        <v/>
      </c>
      <c r="I74" s="10" t="str">
        <f>IF(A74="","",'在庫一覧'!M74)</f>
        <v/>
      </c>
      <c r="J74" s="10" t="str">
        <f t="shared" si="1"/>
        <v/>
      </c>
    </row>
    <row r="75" ht="15.75" customHeight="1">
      <c r="A75" s="10" t="str">
        <f>IF(OR('在庫一覧'!$M75="欠品",'在庫一覧'!$M75="安全在庫割れ",'在庫一覧'!$M75="発注候補"),'在庫一覧'!A75,"")</f>
        <v/>
      </c>
      <c r="B75" s="10" t="str">
        <f>IF(A75="","",'在庫一覧'!B75)</f>
        <v/>
      </c>
      <c r="C75" s="11" t="str">
        <f>IF(A75="","",'在庫一覧'!K75)</f>
        <v/>
      </c>
      <c r="D75" s="11" t="str">
        <f>IF(A75="","",'在庫一覧'!G75)</f>
        <v/>
      </c>
      <c r="E75" s="11" t="str">
        <f>IF(A75="","",'在庫一覧'!H75)</f>
        <v/>
      </c>
      <c r="F75" s="11" t="str">
        <f>IF(A75="","",'在庫一覧'!I75)</f>
        <v/>
      </c>
      <c r="G75" s="11" t="str">
        <f>IF(A75="","",'在庫一覧'!N75)</f>
        <v/>
      </c>
      <c r="H75" s="11" t="str">
        <f>IF(A75="","",'在庫一覧'!J75)</f>
        <v/>
      </c>
      <c r="I75" s="10" t="str">
        <f>IF(A75="","",'在庫一覧'!M75)</f>
        <v/>
      </c>
      <c r="J75" s="10" t="str">
        <f t="shared" si="1"/>
        <v/>
      </c>
    </row>
    <row r="76" ht="15.75" customHeight="1">
      <c r="A76" s="10" t="str">
        <f>IF(OR('在庫一覧'!$M76="欠品",'在庫一覧'!$M76="安全在庫割れ",'在庫一覧'!$M76="発注候補"),'在庫一覧'!A76,"")</f>
        <v/>
      </c>
      <c r="B76" s="10" t="str">
        <f>IF(A76="","",'在庫一覧'!B76)</f>
        <v/>
      </c>
      <c r="C76" s="11" t="str">
        <f>IF(A76="","",'在庫一覧'!K76)</f>
        <v/>
      </c>
      <c r="D76" s="11" t="str">
        <f>IF(A76="","",'在庫一覧'!G76)</f>
        <v/>
      </c>
      <c r="E76" s="11" t="str">
        <f>IF(A76="","",'在庫一覧'!H76)</f>
        <v/>
      </c>
      <c r="F76" s="11" t="str">
        <f>IF(A76="","",'在庫一覧'!I76)</f>
        <v/>
      </c>
      <c r="G76" s="11" t="str">
        <f>IF(A76="","",'在庫一覧'!N76)</f>
        <v/>
      </c>
      <c r="H76" s="11" t="str">
        <f>IF(A76="","",'在庫一覧'!J76)</f>
        <v/>
      </c>
      <c r="I76" s="10" t="str">
        <f>IF(A76="","",'在庫一覧'!M76)</f>
        <v/>
      </c>
      <c r="J76" s="10" t="str">
        <f t="shared" si="1"/>
        <v/>
      </c>
    </row>
    <row r="77" ht="15.75" customHeight="1">
      <c r="A77" s="10" t="str">
        <f>IF(OR('在庫一覧'!$M77="欠品",'在庫一覧'!$M77="安全在庫割れ",'在庫一覧'!$M77="発注候補"),'在庫一覧'!A77,"")</f>
        <v/>
      </c>
      <c r="B77" s="10" t="str">
        <f>IF(A77="","",'在庫一覧'!B77)</f>
        <v/>
      </c>
      <c r="C77" s="11" t="str">
        <f>IF(A77="","",'在庫一覧'!K77)</f>
        <v/>
      </c>
      <c r="D77" s="11" t="str">
        <f>IF(A77="","",'在庫一覧'!G77)</f>
        <v/>
      </c>
      <c r="E77" s="11" t="str">
        <f>IF(A77="","",'在庫一覧'!H77)</f>
        <v/>
      </c>
      <c r="F77" s="11" t="str">
        <f>IF(A77="","",'在庫一覧'!I77)</f>
        <v/>
      </c>
      <c r="G77" s="11" t="str">
        <f>IF(A77="","",'在庫一覧'!N77)</f>
        <v/>
      </c>
      <c r="H77" s="11" t="str">
        <f>IF(A77="","",'在庫一覧'!J77)</f>
        <v/>
      </c>
      <c r="I77" s="10" t="str">
        <f>IF(A77="","",'在庫一覧'!M77)</f>
        <v/>
      </c>
      <c r="J77" s="10" t="str">
        <f t="shared" si="1"/>
        <v/>
      </c>
    </row>
    <row r="78" ht="15.75" customHeight="1">
      <c r="A78" s="10" t="str">
        <f>IF(OR('在庫一覧'!$M78="欠品",'在庫一覧'!$M78="安全在庫割れ",'在庫一覧'!$M78="発注候補"),'在庫一覧'!A78,"")</f>
        <v/>
      </c>
      <c r="B78" s="10" t="str">
        <f>IF(A78="","",'在庫一覧'!B78)</f>
        <v/>
      </c>
      <c r="C78" s="11" t="str">
        <f>IF(A78="","",'在庫一覧'!K78)</f>
        <v/>
      </c>
      <c r="D78" s="11" t="str">
        <f>IF(A78="","",'在庫一覧'!G78)</f>
        <v/>
      </c>
      <c r="E78" s="11" t="str">
        <f>IF(A78="","",'在庫一覧'!H78)</f>
        <v/>
      </c>
      <c r="F78" s="11" t="str">
        <f>IF(A78="","",'在庫一覧'!I78)</f>
        <v/>
      </c>
      <c r="G78" s="11" t="str">
        <f>IF(A78="","",'在庫一覧'!N78)</f>
        <v/>
      </c>
      <c r="H78" s="11" t="str">
        <f>IF(A78="","",'在庫一覧'!J78)</f>
        <v/>
      </c>
      <c r="I78" s="10" t="str">
        <f>IF(A78="","",'在庫一覧'!M78)</f>
        <v/>
      </c>
      <c r="J78" s="10" t="str">
        <f t="shared" si="1"/>
        <v/>
      </c>
    </row>
    <row r="79" ht="15.75" customHeight="1">
      <c r="A79" s="10" t="str">
        <f>IF(OR('在庫一覧'!$M79="欠品",'在庫一覧'!$M79="安全在庫割れ",'在庫一覧'!$M79="発注候補"),'在庫一覧'!A79,"")</f>
        <v/>
      </c>
      <c r="B79" s="10" t="str">
        <f>IF(A79="","",'在庫一覧'!B79)</f>
        <v/>
      </c>
      <c r="C79" s="11" t="str">
        <f>IF(A79="","",'在庫一覧'!K79)</f>
        <v/>
      </c>
      <c r="D79" s="11" t="str">
        <f>IF(A79="","",'在庫一覧'!G79)</f>
        <v/>
      </c>
      <c r="E79" s="11" t="str">
        <f>IF(A79="","",'在庫一覧'!H79)</f>
        <v/>
      </c>
      <c r="F79" s="11" t="str">
        <f>IF(A79="","",'在庫一覧'!I79)</f>
        <v/>
      </c>
      <c r="G79" s="11" t="str">
        <f>IF(A79="","",'在庫一覧'!N79)</f>
        <v/>
      </c>
      <c r="H79" s="11" t="str">
        <f>IF(A79="","",'在庫一覧'!J79)</f>
        <v/>
      </c>
      <c r="I79" s="10" t="str">
        <f>IF(A79="","",'在庫一覧'!M79)</f>
        <v/>
      </c>
      <c r="J79" s="10" t="str">
        <f t="shared" si="1"/>
        <v/>
      </c>
    </row>
    <row r="80" ht="15.75" customHeight="1">
      <c r="A80" s="10" t="str">
        <f>IF(OR('在庫一覧'!$M80="欠品",'在庫一覧'!$M80="安全在庫割れ",'在庫一覧'!$M80="発注候補"),'在庫一覧'!A80,"")</f>
        <v/>
      </c>
      <c r="B80" s="10" t="str">
        <f>IF(A80="","",'在庫一覧'!B80)</f>
        <v/>
      </c>
      <c r="C80" s="11" t="str">
        <f>IF(A80="","",'在庫一覧'!K80)</f>
        <v/>
      </c>
      <c r="D80" s="11" t="str">
        <f>IF(A80="","",'在庫一覧'!G80)</f>
        <v/>
      </c>
      <c r="E80" s="11" t="str">
        <f>IF(A80="","",'在庫一覧'!H80)</f>
        <v/>
      </c>
      <c r="F80" s="11" t="str">
        <f>IF(A80="","",'在庫一覧'!I80)</f>
        <v/>
      </c>
      <c r="G80" s="11" t="str">
        <f>IF(A80="","",'在庫一覧'!N80)</f>
        <v/>
      </c>
      <c r="H80" s="11" t="str">
        <f>IF(A80="","",'在庫一覧'!J80)</f>
        <v/>
      </c>
      <c r="I80" s="10" t="str">
        <f>IF(A80="","",'在庫一覧'!M80)</f>
        <v/>
      </c>
      <c r="J80" s="10" t="str">
        <f t="shared" si="1"/>
        <v/>
      </c>
    </row>
    <row r="81" ht="15.75" customHeight="1">
      <c r="A81" s="10" t="str">
        <f>IF(OR('在庫一覧'!$M81="欠品",'在庫一覧'!$M81="安全在庫割れ",'在庫一覧'!$M81="発注候補"),'在庫一覧'!A81,"")</f>
        <v/>
      </c>
      <c r="B81" s="10" t="str">
        <f>IF(A81="","",'在庫一覧'!B81)</f>
        <v/>
      </c>
      <c r="C81" s="11" t="str">
        <f>IF(A81="","",'在庫一覧'!K81)</f>
        <v/>
      </c>
      <c r="D81" s="11" t="str">
        <f>IF(A81="","",'在庫一覧'!G81)</f>
        <v/>
      </c>
      <c r="E81" s="11" t="str">
        <f>IF(A81="","",'在庫一覧'!H81)</f>
        <v/>
      </c>
      <c r="F81" s="11" t="str">
        <f>IF(A81="","",'在庫一覧'!I81)</f>
        <v/>
      </c>
      <c r="G81" s="11" t="str">
        <f>IF(A81="","",'在庫一覧'!N81)</f>
        <v/>
      </c>
      <c r="H81" s="11" t="str">
        <f>IF(A81="","",'在庫一覧'!J81)</f>
        <v/>
      </c>
      <c r="I81" s="10" t="str">
        <f>IF(A81="","",'在庫一覧'!M81)</f>
        <v/>
      </c>
      <c r="J81" s="10" t="str">
        <f t="shared" si="1"/>
        <v/>
      </c>
    </row>
    <row r="82" ht="15.75" customHeight="1">
      <c r="A82" s="10" t="str">
        <f>IF(OR('在庫一覧'!$M82="欠品",'在庫一覧'!$M82="安全在庫割れ",'在庫一覧'!$M82="発注候補"),'在庫一覧'!A82,"")</f>
        <v/>
      </c>
      <c r="B82" s="10" t="str">
        <f>IF(A82="","",'在庫一覧'!B82)</f>
        <v/>
      </c>
      <c r="C82" s="11" t="str">
        <f>IF(A82="","",'在庫一覧'!K82)</f>
        <v/>
      </c>
      <c r="D82" s="11" t="str">
        <f>IF(A82="","",'在庫一覧'!G82)</f>
        <v/>
      </c>
      <c r="E82" s="11" t="str">
        <f>IF(A82="","",'在庫一覧'!H82)</f>
        <v/>
      </c>
      <c r="F82" s="11" t="str">
        <f>IF(A82="","",'在庫一覧'!I82)</f>
        <v/>
      </c>
      <c r="G82" s="11" t="str">
        <f>IF(A82="","",'在庫一覧'!N82)</f>
        <v/>
      </c>
      <c r="H82" s="11" t="str">
        <f>IF(A82="","",'在庫一覧'!J82)</f>
        <v/>
      </c>
      <c r="I82" s="10" t="str">
        <f>IF(A82="","",'在庫一覧'!M82)</f>
        <v/>
      </c>
      <c r="J82" s="10" t="str">
        <f t="shared" si="1"/>
        <v/>
      </c>
    </row>
    <row r="83" ht="15.75" customHeight="1">
      <c r="A83" s="10" t="str">
        <f>IF(OR('在庫一覧'!$M83="欠品",'在庫一覧'!$M83="安全在庫割れ",'在庫一覧'!$M83="発注候補"),'在庫一覧'!A83,"")</f>
        <v/>
      </c>
      <c r="B83" s="10" t="str">
        <f>IF(A83="","",'在庫一覧'!B83)</f>
        <v/>
      </c>
      <c r="C83" s="11" t="str">
        <f>IF(A83="","",'在庫一覧'!K83)</f>
        <v/>
      </c>
      <c r="D83" s="11" t="str">
        <f>IF(A83="","",'在庫一覧'!G83)</f>
        <v/>
      </c>
      <c r="E83" s="11" t="str">
        <f>IF(A83="","",'在庫一覧'!H83)</f>
        <v/>
      </c>
      <c r="F83" s="11" t="str">
        <f>IF(A83="","",'在庫一覧'!I83)</f>
        <v/>
      </c>
      <c r="G83" s="11" t="str">
        <f>IF(A83="","",'在庫一覧'!N83)</f>
        <v/>
      </c>
      <c r="H83" s="11" t="str">
        <f>IF(A83="","",'在庫一覧'!J83)</f>
        <v/>
      </c>
      <c r="I83" s="10" t="str">
        <f>IF(A83="","",'在庫一覧'!M83)</f>
        <v/>
      </c>
      <c r="J83" s="10" t="str">
        <f t="shared" si="1"/>
        <v/>
      </c>
    </row>
    <row r="84" ht="15.75" customHeight="1">
      <c r="A84" s="10" t="str">
        <f>IF(OR('在庫一覧'!$M84="欠品",'在庫一覧'!$M84="安全在庫割れ",'在庫一覧'!$M84="発注候補"),'在庫一覧'!A84,"")</f>
        <v/>
      </c>
      <c r="B84" s="10" t="str">
        <f>IF(A84="","",'在庫一覧'!B84)</f>
        <v/>
      </c>
      <c r="C84" s="11" t="str">
        <f>IF(A84="","",'在庫一覧'!K84)</f>
        <v/>
      </c>
      <c r="D84" s="11" t="str">
        <f>IF(A84="","",'在庫一覧'!G84)</f>
        <v/>
      </c>
      <c r="E84" s="11" t="str">
        <f>IF(A84="","",'在庫一覧'!H84)</f>
        <v/>
      </c>
      <c r="F84" s="11" t="str">
        <f>IF(A84="","",'在庫一覧'!I84)</f>
        <v/>
      </c>
      <c r="G84" s="11" t="str">
        <f>IF(A84="","",'在庫一覧'!N84)</f>
        <v/>
      </c>
      <c r="H84" s="11" t="str">
        <f>IF(A84="","",'在庫一覧'!J84)</f>
        <v/>
      </c>
      <c r="I84" s="10" t="str">
        <f>IF(A84="","",'在庫一覧'!M84)</f>
        <v/>
      </c>
      <c r="J84" s="10" t="str">
        <f t="shared" si="1"/>
        <v/>
      </c>
    </row>
    <row r="85" ht="15.75" customHeight="1">
      <c r="A85" s="10" t="str">
        <f>IF(OR('在庫一覧'!$M85="欠品",'在庫一覧'!$M85="安全在庫割れ",'在庫一覧'!$M85="発注候補"),'在庫一覧'!A85,"")</f>
        <v/>
      </c>
      <c r="B85" s="10" t="str">
        <f>IF(A85="","",'在庫一覧'!B85)</f>
        <v/>
      </c>
      <c r="C85" s="11" t="str">
        <f>IF(A85="","",'在庫一覧'!K85)</f>
        <v/>
      </c>
      <c r="D85" s="11" t="str">
        <f>IF(A85="","",'在庫一覧'!G85)</f>
        <v/>
      </c>
      <c r="E85" s="11" t="str">
        <f>IF(A85="","",'在庫一覧'!H85)</f>
        <v/>
      </c>
      <c r="F85" s="11" t="str">
        <f>IF(A85="","",'在庫一覧'!I85)</f>
        <v/>
      </c>
      <c r="G85" s="11" t="str">
        <f>IF(A85="","",'在庫一覧'!N85)</f>
        <v/>
      </c>
      <c r="H85" s="11" t="str">
        <f>IF(A85="","",'在庫一覧'!J85)</f>
        <v/>
      </c>
      <c r="I85" s="10" t="str">
        <f>IF(A85="","",'在庫一覧'!M85)</f>
        <v/>
      </c>
      <c r="J85" s="10" t="str">
        <f t="shared" si="1"/>
        <v/>
      </c>
    </row>
    <row r="86" ht="15.75" customHeight="1">
      <c r="A86" s="10" t="str">
        <f>IF(OR('在庫一覧'!$M86="欠品",'在庫一覧'!$M86="安全在庫割れ",'在庫一覧'!$M86="発注候補"),'在庫一覧'!A86,"")</f>
        <v/>
      </c>
      <c r="B86" s="10" t="str">
        <f>IF(A86="","",'在庫一覧'!B86)</f>
        <v/>
      </c>
      <c r="C86" s="11" t="str">
        <f>IF(A86="","",'在庫一覧'!K86)</f>
        <v/>
      </c>
      <c r="D86" s="11" t="str">
        <f>IF(A86="","",'在庫一覧'!G86)</f>
        <v/>
      </c>
      <c r="E86" s="11" t="str">
        <f>IF(A86="","",'在庫一覧'!H86)</f>
        <v/>
      </c>
      <c r="F86" s="11" t="str">
        <f>IF(A86="","",'在庫一覧'!I86)</f>
        <v/>
      </c>
      <c r="G86" s="11" t="str">
        <f>IF(A86="","",'在庫一覧'!N86)</f>
        <v/>
      </c>
      <c r="H86" s="11" t="str">
        <f>IF(A86="","",'在庫一覧'!J86)</f>
        <v/>
      </c>
      <c r="I86" s="10" t="str">
        <f>IF(A86="","",'在庫一覧'!M86)</f>
        <v/>
      </c>
      <c r="J86" s="10" t="str">
        <f t="shared" si="1"/>
        <v/>
      </c>
    </row>
    <row r="87" ht="15.75" customHeight="1">
      <c r="A87" s="10" t="str">
        <f>IF(OR('在庫一覧'!$M87="欠品",'在庫一覧'!$M87="安全在庫割れ",'在庫一覧'!$M87="発注候補"),'在庫一覧'!A87,"")</f>
        <v/>
      </c>
      <c r="B87" s="10" t="str">
        <f>IF(A87="","",'在庫一覧'!B87)</f>
        <v/>
      </c>
      <c r="C87" s="11" t="str">
        <f>IF(A87="","",'在庫一覧'!K87)</f>
        <v/>
      </c>
      <c r="D87" s="11" t="str">
        <f>IF(A87="","",'在庫一覧'!G87)</f>
        <v/>
      </c>
      <c r="E87" s="11" t="str">
        <f>IF(A87="","",'在庫一覧'!H87)</f>
        <v/>
      </c>
      <c r="F87" s="11" t="str">
        <f>IF(A87="","",'在庫一覧'!I87)</f>
        <v/>
      </c>
      <c r="G87" s="11" t="str">
        <f>IF(A87="","",'在庫一覧'!N87)</f>
        <v/>
      </c>
      <c r="H87" s="11" t="str">
        <f>IF(A87="","",'在庫一覧'!J87)</f>
        <v/>
      </c>
      <c r="I87" s="10" t="str">
        <f>IF(A87="","",'在庫一覧'!M87)</f>
        <v/>
      </c>
      <c r="J87" s="10" t="str">
        <f t="shared" si="1"/>
        <v/>
      </c>
    </row>
    <row r="88" ht="15.75" customHeight="1">
      <c r="A88" s="10" t="str">
        <f>IF(OR('在庫一覧'!$M88="欠品",'在庫一覧'!$M88="安全在庫割れ",'在庫一覧'!$M88="発注候補"),'在庫一覧'!A88,"")</f>
        <v/>
      </c>
      <c r="B88" s="10" t="str">
        <f>IF(A88="","",'在庫一覧'!B88)</f>
        <v/>
      </c>
      <c r="C88" s="11" t="str">
        <f>IF(A88="","",'在庫一覧'!K88)</f>
        <v/>
      </c>
      <c r="D88" s="11" t="str">
        <f>IF(A88="","",'在庫一覧'!G88)</f>
        <v/>
      </c>
      <c r="E88" s="11" t="str">
        <f>IF(A88="","",'在庫一覧'!H88)</f>
        <v/>
      </c>
      <c r="F88" s="11" t="str">
        <f>IF(A88="","",'在庫一覧'!I88)</f>
        <v/>
      </c>
      <c r="G88" s="11" t="str">
        <f>IF(A88="","",'在庫一覧'!N88)</f>
        <v/>
      </c>
      <c r="H88" s="11" t="str">
        <f>IF(A88="","",'在庫一覧'!J88)</f>
        <v/>
      </c>
      <c r="I88" s="10" t="str">
        <f>IF(A88="","",'在庫一覧'!M88)</f>
        <v/>
      </c>
      <c r="J88" s="10" t="str">
        <f t="shared" si="1"/>
        <v/>
      </c>
    </row>
    <row r="89" ht="15.75" customHeight="1">
      <c r="A89" s="10" t="str">
        <f>IF(OR('在庫一覧'!$M89="欠品",'在庫一覧'!$M89="安全在庫割れ",'在庫一覧'!$M89="発注候補"),'在庫一覧'!A89,"")</f>
        <v/>
      </c>
      <c r="B89" s="10" t="str">
        <f>IF(A89="","",'在庫一覧'!B89)</f>
        <v/>
      </c>
      <c r="C89" s="11" t="str">
        <f>IF(A89="","",'在庫一覧'!K89)</f>
        <v/>
      </c>
      <c r="D89" s="11" t="str">
        <f>IF(A89="","",'在庫一覧'!G89)</f>
        <v/>
      </c>
      <c r="E89" s="11" t="str">
        <f>IF(A89="","",'在庫一覧'!H89)</f>
        <v/>
      </c>
      <c r="F89" s="11" t="str">
        <f>IF(A89="","",'在庫一覧'!I89)</f>
        <v/>
      </c>
      <c r="G89" s="11" t="str">
        <f>IF(A89="","",'在庫一覧'!N89)</f>
        <v/>
      </c>
      <c r="H89" s="11" t="str">
        <f>IF(A89="","",'在庫一覧'!J89)</f>
        <v/>
      </c>
      <c r="I89" s="10" t="str">
        <f>IF(A89="","",'在庫一覧'!M89)</f>
        <v/>
      </c>
      <c r="J89" s="10" t="str">
        <f t="shared" si="1"/>
        <v/>
      </c>
    </row>
    <row r="90" ht="15.75" customHeight="1">
      <c r="A90" s="10" t="str">
        <f>IF(OR('在庫一覧'!$M90="欠品",'在庫一覧'!$M90="安全在庫割れ",'在庫一覧'!$M90="発注候補"),'在庫一覧'!A90,"")</f>
        <v/>
      </c>
      <c r="B90" s="10" t="str">
        <f>IF(A90="","",'在庫一覧'!B90)</f>
        <v/>
      </c>
      <c r="C90" s="11" t="str">
        <f>IF(A90="","",'在庫一覧'!K90)</f>
        <v/>
      </c>
      <c r="D90" s="11" t="str">
        <f>IF(A90="","",'在庫一覧'!G90)</f>
        <v/>
      </c>
      <c r="E90" s="11" t="str">
        <f>IF(A90="","",'在庫一覧'!H90)</f>
        <v/>
      </c>
      <c r="F90" s="11" t="str">
        <f>IF(A90="","",'在庫一覧'!I90)</f>
        <v/>
      </c>
      <c r="G90" s="11" t="str">
        <f>IF(A90="","",'在庫一覧'!N90)</f>
        <v/>
      </c>
      <c r="H90" s="11" t="str">
        <f>IF(A90="","",'在庫一覧'!J90)</f>
        <v/>
      </c>
      <c r="I90" s="10" t="str">
        <f>IF(A90="","",'在庫一覧'!M90)</f>
        <v/>
      </c>
      <c r="J90" s="10" t="str">
        <f t="shared" si="1"/>
        <v/>
      </c>
    </row>
    <row r="91" ht="15.75" customHeight="1">
      <c r="A91" s="10" t="str">
        <f>IF(OR('在庫一覧'!$M91="欠品",'在庫一覧'!$M91="安全在庫割れ",'在庫一覧'!$M91="発注候補"),'在庫一覧'!A91,"")</f>
        <v/>
      </c>
      <c r="B91" s="10" t="str">
        <f>IF(A91="","",'在庫一覧'!B91)</f>
        <v/>
      </c>
      <c r="C91" s="11" t="str">
        <f>IF(A91="","",'在庫一覧'!K91)</f>
        <v/>
      </c>
      <c r="D91" s="11" t="str">
        <f>IF(A91="","",'在庫一覧'!G91)</f>
        <v/>
      </c>
      <c r="E91" s="11" t="str">
        <f>IF(A91="","",'在庫一覧'!H91)</f>
        <v/>
      </c>
      <c r="F91" s="11" t="str">
        <f>IF(A91="","",'在庫一覧'!I91)</f>
        <v/>
      </c>
      <c r="G91" s="11" t="str">
        <f>IF(A91="","",'在庫一覧'!N91)</f>
        <v/>
      </c>
      <c r="H91" s="11" t="str">
        <f>IF(A91="","",'在庫一覧'!J91)</f>
        <v/>
      </c>
      <c r="I91" s="10" t="str">
        <f>IF(A91="","",'在庫一覧'!M91)</f>
        <v/>
      </c>
      <c r="J91" s="10" t="str">
        <f t="shared" si="1"/>
        <v/>
      </c>
    </row>
    <row r="92" ht="15.75" customHeight="1">
      <c r="A92" s="10" t="str">
        <f>IF(OR('在庫一覧'!$M92="欠品",'在庫一覧'!$M92="安全在庫割れ",'在庫一覧'!$M92="発注候補"),'在庫一覧'!A92,"")</f>
        <v/>
      </c>
      <c r="B92" s="10" t="str">
        <f>IF(A92="","",'在庫一覧'!B92)</f>
        <v/>
      </c>
      <c r="C92" s="11" t="str">
        <f>IF(A92="","",'在庫一覧'!K92)</f>
        <v/>
      </c>
      <c r="D92" s="11" t="str">
        <f>IF(A92="","",'在庫一覧'!G92)</f>
        <v/>
      </c>
      <c r="E92" s="11" t="str">
        <f>IF(A92="","",'在庫一覧'!H92)</f>
        <v/>
      </c>
      <c r="F92" s="11" t="str">
        <f>IF(A92="","",'在庫一覧'!I92)</f>
        <v/>
      </c>
      <c r="G92" s="11" t="str">
        <f>IF(A92="","",'在庫一覧'!N92)</f>
        <v/>
      </c>
      <c r="H92" s="11" t="str">
        <f>IF(A92="","",'在庫一覧'!J92)</f>
        <v/>
      </c>
      <c r="I92" s="10" t="str">
        <f>IF(A92="","",'在庫一覧'!M92)</f>
        <v/>
      </c>
      <c r="J92" s="10" t="str">
        <f t="shared" si="1"/>
        <v/>
      </c>
    </row>
    <row r="93" ht="15.75" customHeight="1">
      <c r="A93" s="10" t="str">
        <f>IF(OR('在庫一覧'!$M93="欠品",'在庫一覧'!$M93="安全在庫割れ",'在庫一覧'!$M93="発注候補"),'在庫一覧'!A93,"")</f>
        <v/>
      </c>
      <c r="B93" s="10" t="str">
        <f>IF(A93="","",'在庫一覧'!B93)</f>
        <v/>
      </c>
      <c r="C93" s="11" t="str">
        <f>IF(A93="","",'在庫一覧'!K93)</f>
        <v/>
      </c>
      <c r="D93" s="11" t="str">
        <f>IF(A93="","",'在庫一覧'!G93)</f>
        <v/>
      </c>
      <c r="E93" s="11" t="str">
        <f>IF(A93="","",'在庫一覧'!H93)</f>
        <v/>
      </c>
      <c r="F93" s="11" t="str">
        <f>IF(A93="","",'在庫一覧'!I93)</f>
        <v/>
      </c>
      <c r="G93" s="11" t="str">
        <f>IF(A93="","",'在庫一覧'!N93)</f>
        <v/>
      </c>
      <c r="H93" s="11" t="str">
        <f>IF(A93="","",'在庫一覧'!J93)</f>
        <v/>
      </c>
      <c r="I93" s="10" t="str">
        <f>IF(A93="","",'在庫一覧'!M93)</f>
        <v/>
      </c>
      <c r="J93" s="10" t="str">
        <f t="shared" si="1"/>
        <v/>
      </c>
    </row>
    <row r="94" ht="15.75" customHeight="1">
      <c r="A94" s="10" t="str">
        <f>IF(OR('在庫一覧'!$M94="欠品",'在庫一覧'!$M94="安全在庫割れ",'在庫一覧'!$M94="発注候補"),'在庫一覧'!A94,"")</f>
        <v/>
      </c>
      <c r="B94" s="10" t="str">
        <f>IF(A94="","",'在庫一覧'!B94)</f>
        <v/>
      </c>
      <c r="C94" s="11" t="str">
        <f>IF(A94="","",'在庫一覧'!K94)</f>
        <v/>
      </c>
      <c r="D94" s="11" t="str">
        <f>IF(A94="","",'在庫一覧'!G94)</f>
        <v/>
      </c>
      <c r="E94" s="11" t="str">
        <f>IF(A94="","",'在庫一覧'!H94)</f>
        <v/>
      </c>
      <c r="F94" s="11" t="str">
        <f>IF(A94="","",'在庫一覧'!I94)</f>
        <v/>
      </c>
      <c r="G94" s="11" t="str">
        <f>IF(A94="","",'在庫一覧'!N94)</f>
        <v/>
      </c>
      <c r="H94" s="11" t="str">
        <f>IF(A94="","",'在庫一覧'!J94)</f>
        <v/>
      </c>
      <c r="I94" s="10" t="str">
        <f>IF(A94="","",'在庫一覧'!M94)</f>
        <v/>
      </c>
      <c r="J94" s="10" t="str">
        <f t="shared" si="1"/>
        <v/>
      </c>
    </row>
    <row r="95" ht="15.75" customHeight="1">
      <c r="A95" s="10" t="str">
        <f>IF(OR('在庫一覧'!$M95="欠品",'在庫一覧'!$M95="安全在庫割れ",'在庫一覧'!$M95="発注候補"),'在庫一覧'!A95,"")</f>
        <v/>
      </c>
      <c r="B95" s="10" t="str">
        <f>IF(A95="","",'在庫一覧'!B95)</f>
        <v/>
      </c>
      <c r="C95" s="11" t="str">
        <f>IF(A95="","",'在庫一覧'!K95)</f>
        <v/>
      </c>
      <c r="D95" s="11" t="str">
        <f>IF(A95="","",'在庫一覧'!G95)</f>
        <v/>
      </c>
      <c r="E95" s="11" t="str">
        <f>IF(A95="","",'在庫一覧'!H95)</f>
        <v/>
      </c>
      <c r="F95" s="11" t="str">
        <f>IF(A95="","",'在庫一覧'!I95)</f>
        <v/>
      </c>
      <c r="G95" s="11" t="str">
        <f>IF(A95="","",'在庫一覧'!N95)</f>
        <v/>
      </c>
      <c r="H95" s="11" t="str">
        <f>IF(A95="","",'在庫一覧'!J95)</f>
        <v/>
      </c>
      <c r="I95" s="10" t="str">
        <f>IF(A95="","",'在庫一覧'!M95)</f>
        <v/>
      </c>
      <c r="J95" s="10" t="str">
        <f t="shared" si="1"/>
        <v/>
      </c>
    </row>
    <row r="96" ht="15.75" customHeight="1">
      <c r="A96" s="10" t="str">
        <f>IF(OR('在庫一覧'!$M96="欠品",'在庫一覧'!$M96="安全在庫割れ",'在庫一覧'!$M96="発注候補"),'在庫一覧'!A96,"")</f>
        <v/>
      </c>
      <c r="B96" s="10" t="str">
        <f>IF(A96="","",'在庫一覧'!B96)</f>
        <v/>
      </c>
      <c r="C96" s="11" t="str">
        <f>IF(A96="","",'在庫一覧'!K96)</f>
        <v/>
      </c>
      <c r="D96" s="11" t="str">
        <f>IF(A96="","",'在庫一覧'!G96)</f>
        <v/>
      </c>
      <c r="E96" s="11" t="str">
        <f>IF(A96="","",'在庫一覧'!H96)</f>
        <v/>
      </c>
      <c r="F96" s="11" t="str">
        <f>IF(A96="","",'在庫一覧'!I96)</f>
        <v/>
      </c>
      <c r="G96" s="11" t="str">
        <f>IF(A96="","",'在庫一覧'!N96)</f>
        <v/>
      </c>
      <c r="H96" s="11" t="str">
        <f>IF(A96="","",'在庫一覧'!J96)</f>
        <v/>
      </c>
      <c r="I96" s="10" t="str">
        <f>IF(A96="","",'在庫一覧'!M96)</f>
        <v/>
      </c>
      <c r="J96" s="10" t="str">
        <f t="shared" si="1"/>
        <v/>
      </c>
    </row>
    <row r="97" ht="15.75" customHeight="1">
      <c r="A97" s="10" t="str">
        <f>IF(OR('在庫一覧'!$M97="欠品",'在庫一覧'!$M97="安全在庫割れ",'在庫一覧'!$M97="発注候補"),'在庫一覧'!A97,"")</f>
        <v/>
      </c>
      <c r="B97" s="10" t="str">
        <f>IF(A97="","",'在庫一覧'!B97)</f>
        <v/>
      </c>
      <c r="C97" s="11" t="str">
        <f>IF(A97="","",'在庫一覧'!K97)</f>
        <v/>
      </c>
      <c r="D97" s="11" t="str">
        <f>IF(A97="","",'在庫一覧'!G97)</f>
        <v/>
      </c>
      <c r="E97" s="11" t="str">
        <f>IF(A97="","",'在庫一覧'!H97)</f>
        <v/>
      </c>
      <c r="F97" s="11" t="str">
        <f>IF(A97="","",'在庫一覧'!I97)</f>
        <v/>
      </c>
      <c r="G97" s="11" t="str">
        <f>IF(A97="","",'在庫一覧'!N97)</f>
        <v/>
      </c>
      <c r="H97" s="11" t="str">
        <f>IF(A97="","",'在庫一覧'!J97)</f>
        <v/>
      </c>
      <c r="I97" s="10" t="str">
        <f>IF(A97="","",'在庫一覧'!M97)</f>
        <v/>
      </c>
      <c r="J97" s="10" t="str">
        <f t="shared" si="1"/>
        <v/>
      </c>
    </row>
    <row r="98" ht="15.75" customHeight="1">
      <c r="A98" s="10" t="str">
        <f>IF(OR('在庫一覧'!$M98="欠品",'在庫一覧'!$M98="安全在庫割れ",'在庫一覧'!$M98="発注候補"),'在庫一覧'!A98,"")</f>
        <v/>
      </c>
      <c r="B98" s="10" t="str">
        <f>IF(A98="","",'在庫一覧'!B98)</f>
        <v/>
      </c>
      <c r="C98" s="11" t="str">
        <f>IF(A98="","",'在庫一覧'!K98)</f>
        <v/>
      </c>
      <c r="D98" s="11" t="str">
        <f>IF(A98="","",'在庫一覧'!G98)</f>
        <v/>
      </c>
      <c r="E98" s="11" t="str">
        <f>IF(A98="","",'在庫一覧'!H98)</f>
        <v/>
      </c>
      <c r="F98" s="11" t="str">
        <f>IF(A98="","",'在庫一覧'!I98)</f>
        <v/>
      </c>
      <c r="G98" s="11" t="str">
        <f>IF(A98="","",'在庫一覧'!N98)</f>
        <v/>
      </c>
      <c r="H98" s="11" t="str">
        <f>IF(A98="","",'在庫一覧'!J98)</f>
        <v/>
      </c>
      <c r="I98" s="10" t="str">
        <f>IF(A98="","",'在庫一覧'!M98)</f>
        <v/>
      </c>
      <c r="J98" s="10" t="str">
        <f t="shared" si="1"/>
        <v/>
      </c>
    </row>
    <row r="99" ht="15.75" customHeight="1">
      <c r="A99" s="10" t="str">
        <f>IF(OR('在庫一覧'!$M99="欠品",'在庫一覧'!$M99="安全在庫割れ",'在庫一覧'!$M99="発注候補"),'在庫一覧'!A99,"")</f>
        <v/>
      </c>
      <c r="B99" s="10" t="str">
        <f>IF(A99="","",'在庫一覧'!B99)</f>
        <v/>
      </c>
      <c r="C99" s="11" t="str">
        <f>IF(A99="","",'在庫一覧'!K99)</f>
        <v/>
      </c>
      <c r="D99" s="11" t="str">
        <f>IF(A99="","",'在庫一覧'!G99)</f>
        <v/>
      </c>
      <c r="E99" s="11" t="str">
        <f>IF(A99="","",'在庫一覧'!H99)</f>
        <v/>
      </c>
      <c r="F99" s="11" t="str">
        <f>IF(A99="","",'在庫一覧'!I99)</f>
        <v/>
      </c>
      <c r="G99" s="11" t="str">
        <f>IF(A99="","",'在庫一覧'!N99)</f>
        <v/>
      </c>
      <c r="H99" s="11" t="str">
        <f>IF(A99="","",'在庫一覧'!J99)</f>
        <v/>
      </c>
      <c r="I99" s="10" t="str">
        <f>IF(A99="","",'在庫一覧'!M99)</f>
        <v/>
      </c>
      <c r="J99" s="10" t="str">
        <f t="shared" si="1"/>
        <v/>
      </c>
    </row>
    <row r="100" ht="15.75" customHeight="1">
      <c r="A100" s="10" t="str">
        <f>IF(OR('在庫一覧'!$M100="欠品",'在庫一覧'!$M100="安全在庫割れ",'在庫一覧'!$M100="発注候補"),'在庫一覧'!A100,"")</f>
        <v/>
      </c>
      <c r="B100" s="10" t="str">
        <f>IF(A100="","",'在庫一覧'!B100)</f>
        <v/>
      </c>
      <c r="C100" s="11" t="str">
        <f>IF(A100="","",'在庫一覧'!K100)</f>
        <v/>
      </c>
      <c r="D100" s="11" t="str">
        <f>IF(A100="","",'在庫一覧'!G100)</f>
        <v/>
      </c>
      <c r="E100" s="11" t="str">
        <f>IF(A100="","",'在庫一覧'!H100)</f>
        <v/>
      </c>
      <c r="F100" s="11" t="str">
        <f>IF(A100="","",'在庫一覧'!I100)</f>
        <v/>
      </c>
      <c r="G100" s="11" t="str">
        <f>IF(A100="","",'在庫一覧'!N100)</f>
        <v/>
      </c>
      <c r="H100" s="11" t="str">
        <f>IF(A100="","",'在庫一覧'!J100)</f>
        <v/>
      </c>
      <c r="I100" s="10" t="str">
        <f>IF(A100="","",'在庫一覧'!M100)</f>
        <v/>
      </c>
      <c r="J100" s="10" t="str">
        <f t="shared" si="1"/>
        <v/>
      </c>
    </row>
    <row r="101" ht="15.75" customHeight="1">
      <c r="A101" s="10" t="str">
        <f>IF(OR('在庫一覧'!$M101="欠品",'在庫一覧'!$M101="安全在庫割れ",'在庫一覧'!$M101="発注候補"),'在庫一覧'!A101,"")</f>
        <v/>
      </c>
      <c r="B101" s="10" t="str">
        <f>IF(A101="","",'在庫一覧'!B101)</f>
        <v/>
      </c>
      <c r="C101" s="11" t="str">
        <f>IF(A101="","",'在庫一覧'!K101)</f>
        <v/>
      </c>
      <c r="D101" s="11" t="str">
        <f>IF(A101="","",'在庫一覧'!G101)</f>
        <v/>
      </c>
      <c r="E101" s="11" t="str">
        <f>IF(A101="","",'在庫一覧'!H101)</f>
        <v/>
      </c>
      <c r="F101" s="11" t="str">
        <f>IF(A101="","",'在庫一覧'!I101)</f>
        <v/>
      </c>
      <c r="G101" s="11" t="str">
        <f>IF(A101="","",'在庫一覧'!N101)</f>
        <v/>
      </c>
      <c r="H101" s="11" t="str">
        <f>IF(A101="","",'在庫一覧'!J101)</f>
        <v/>
      </c>
      <c r="I101" s="10" t="str">
        <f>IF(A101="","",'在庫一覧'!M101)</f>
        <v/>
      </c>
      <c r="J101" s="10" t="str">
        <f t="shared" si="1"/>
        <v/>
      </c>
    </row>
    <row r="102" ht="15.75" customHeight="1">
      <c r="A102" s="10" t="str">
        <f>IF(OR('在庫一覧'!$M102="欠品",'在庫一覧'!$M102="安全在庫割れ",'在庫一覧'!$M102="発注候補"),'在庫一覧'!A102,"")</f>
        <v/>
      </c>
      <c r="B102" s="10" t="str">
        <f>IF(A102="","",'在庫一覧'!B102)</f>
        <v/>
      </c>
      <c r="C102" s="11" t="str">
        <f>IF(A102="","",'在庫一覧'!K102)</f>
        <v/>
      </c>
      <c r="D102" s="11" t="str">
        <f>IF(A102="","",'在庫一覧'!G102)</f>
        <v/>
      </c>
      <c r="E102" s="11" t="str">
        <f>IF(A102="","",'在庫一覧'!H102)</f>
        <v/>
      </c>
      <c r="F102" s="11" t="str">
        <f>IF(A102="","",'在庫一覧'!I102)</f>
        <v/>
      </c>
      <c r="G102" s="11" t="str">
        <f>IF(A102="","",'在庫一覧'!N102)</f>
        <v/>
      </c>
      <c r="H102" s="11" t="str">
        <f>IF(A102="","",'在庫一覧'!J102)</f>
        <v/>
      </c>
      <c r="I102" s="10" t="str">
        <f>IF(A102="","",'在庫一覧'!M102)</f>
        <v/>
      </c>
      <c r="J102" s="10" t="str">
        <f t="shared" si="1"/>
        <v/>
      </c>
    </row>
    <row r="103" ht="15.75" customHeight="1">
      <c r="A103" s="10" t="str">
        <f>IF(OR('在庫一覧'!$M103="欠品",'在庫一覧'!$M103="安全在庫割れ",'在庫一覧'!$M103="発注候補"),'在庫一覧'!A103,"")</f>
        <v/>
      </c>
      <c r="B103" s="10" t="str">
        <f>IF(A103="","",'在庫一覧'!B103)</f>
        <v/>
      </c>
      <c r="C103" s="11" t="str">
        <f>IF(A103="","",'在庫一覧'!K103)</f>
        <v/>
      </c>
      <c r="D103" s="11" t="str">
        <f>IF(A103="","",'在庫一覧'!G103)</f>
        <v/>
      </c>
      <c r="E103" s="11" t="str">
        <f>IF(A103="","",'在庫一覧'!H103)</f>
        <v/>
      </c>
      <c r="F103" s="11" t="str">
        <f>IF(A103="","",'在庫一覧'!I103)</f>
        <v/>
      </c>
      <c r="G103" s="11" t="str">
        <f>IF(A103="","",'在庫一覧'!N103)</f>
        <v/>
      </c>
      <c r="H103" s="11" t="str">
        <f>IF(A103="","",'在庫一覧'!J103)</f>
        <v/>
      </c>
      <c r="I103" s="10" t="str">
        <f>IF(A103="","",'在庫一覧'!M103)</f>
        <v/>
      </c>
      <c r="J103" s="10" t="str">
        <f t="shared" si="1"/>
        <v/>
      </c>
    </row>
    <row r="104" ht="15.75" customHeight="1">
      <c r="A104" s="10" t="str">
        <f>IF(OR('在庫一覧'!$M104="欠品",'在庫一覧'!$M104="安全在庫割れ",'在庫一覧'!$M104="発注候補"),'在庫一覧'!A104,"")</f>
        <v/>
      </c>
      <c r="B104" s="10" t="str">
        <f>IF(A104="","",'在庫一覧'!B104)</f>
        <v/>
      </c>
      <c r="C104" s="11" t="str">
        <f>IF(A104="","",'在庫一覧'!K104)</f>
        <v/>
      </c>
      <c r="D104" s="11" t="str">
        <f>IF(A104="","",'在庫一覧'!G104)</f>
        <v/>
      </c>
      <c r="E104" s="11" t="str">
        <f>IF(A104="","",'在庫一覧'!H104)</f>
        <v/>
      </c>
      <c r="F104" s="11" t="str">
        <f>IF(A104="","",'在庫一覧'!I104)</f>
        <v/>
      </c>
      <c r="G104" s="11" t="str">
        <f>IF(A104="","",'在庫一覧'!N104)</f>
        <v/>
      </c>
      <c r="H104" s="11" t="str">
        <f>IF(A104="","",'在庫一覧'!J104)</f>
        <v/>
      </c>
      <c r="I104" s="10" t="str">
        <f>IF(A104="","",'在庫一覧'!M104)</f>
        <v/>
      </c>
      <c r="J104" s="10" t="str">
        <f t="shared" si="1"/>
        <v/>
      </c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2:J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3" width="12.38"/>
    <col customWidth="1" min="4" max="4" width="20.75"/>
    <col customWidth="1" min="5" max="6" width="11.88"/>
    <col customWidth="1" min="7" max="7" width="9.63"/>
    <col customWidth="1" min="8" max="8" width="11.0"/>
    <col customWidth="1" min="9" max="9" width="22.13"/>
    <col customWidth="1" min="10" max="10" width="11.88"/>
    <col customWidth="1" min="11" max="11" width="12.13"/>
    <col customWidth="1" min="12" max="12" width="30.75"/>
    <col customWidth="1" min="13" max="26" width="8.63"/>
  </cols>
  <sheetData>
    <row r="1" ht="21.0" customHeight="1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24.0" customHeight="1">
      <c r="A2" s="4" t="s">
        <v>160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4" ht="24.0" customHeight="1">
      <c r="A4" s="7" t="s">
        <v>161</v>
      </c>
      <c r="B4" s="7" t="s">
        <v>162</v>
      </c>
      <c r="C4" s="7" t="s">
        <v>33</v>
      </c>
      <c r="D4" s="7" t="s">
        <v>10</v>
      </c>
      <c r="E4" s="7" t="s">
        <v>163</v>
      </c>
      <c r="F4" s="7" t="s">
        <v>164</v>
      </c>
      <c r="G4" s="7" t="s">
        <v>165</v>
      </c>
      <c r="H4" s="7" t="s">
        <v>166</v>
      </c>
      <c r="I4" s="7" t="s">
        <v>167</v>
      </c>
      <c r="J4" s="7" t="s">
        <v>168</v>
      </c>
      <c r="K4" s="7" t="s">
        <v>169</v>
      </c>
      <c r="L4" s="7" t="s">
        <v>43</v>
      </c>
    </row>
    <row r="5">
      <c r="A5" s="12">
        <v>46132.0</v>
      </c>
      <c r="B5" s="10" t="s">
        <v>170</v>
      </c>
      <c r="C5" s="10" t="s">
        <v>44</v>
      </c>
      <c r="D5" s="10" t="str">
        <f>IF(C5="","",IFERROR(VLOOKUP(C5,'在庫一覧'!$A:$B,2,FALSE),"未登録"))</f>
        <v>標準ボルト M6</v>
      </c>
      <c r="E5" s="11">
        <f>IF(C5="","",IFERROR(VLOOKUP(C5,'在庫一覧'!$A:$K,11,FALSE),0))</f>
        <v>612</v>
      </c>
      <c r="F5" s="11">
        <v>612.0</v>
      </c>
      <c r="G5" s="11">
        <f t="shared" ref="G5:G104" si="1">IF(F5="","",F5-E5)</f>
        <v>0</v>
      </c>
      <c r="H5" s="13">
        <f t="shared" ref="H5:H104" si="2">IF(OR(E5="",E5=0),"",G5/E5)</f>
        <v>0</v>
      </c>
      <c r="I5" s="10" t="s">
        <v>171</v>
      </c>
      <c r="J5" s="10" t="s">
        <v>104</v>
      </c>
      <c r="K5" s="10" t="s">
        <v>100</v>
      </c>
      <c r="L5" s="10"/>
    </row>
    <row r="6">
      <c r="A6" s="12">
        <v>46132.0</v>
      </c>
      <c r="B6" s="10" t="s">
        <v>172</v>
      </c>
      <c r="C6" s="10" t="s">
        <v>50</v>
      </c>
      <c r="D6" s="10" t="str">
        <f>IF(C6="","",IFERROR(VLOOKUP(C6,'在庫一覧'!$A:$B,2,FALSE),"未登録"))</f>
        <v>樹脂ケース A</v>
      </c>
      <c r="E6" s="11">
        <f>IF(C6="","",IFERROR(VLOOKUP(C6,'在庫一覧'!$A:$K,11,FALSE),0))</f>
        <v>35</v>
      </c>
      <c r="F6" s="11">
        <v>35.0</v>
      </c>
      <c r="G6" s="11">
        <f t="shared" si="1"/>
        <v>0</v>
      </c>
      <c r="H6" s="13">
        <f t="shared" si="2"/>
        <v>0</v>
      </c>
      <c r="I6" s="10" t="s">
        <v>173</v>
      </c>
      <c r="J6" s="10" t="s">
        <v>98</v>
      </c>
      <c r="K6" s="10" t="s">
        <v>174</v>
      </c>
      <c r="L6" s="10"/>
    </row>
    <row r="7">
      <c r="A7" s="12">
        <v>46132.0</v>
      </c>
      <c r="B7" s="10" t="s">
        <v>175</v>
      </c>
      <c r="C7" s="10" t="s">
        <v>54</v>
      </c>
      <c r="D7" s="10" t="str">
        <f>IF(C7="","",IFERROR(VLOOKUP(C7,'在庫一覧'!$A:$B,2,FALSE),"未登録"))</f>
        <v>梱包箱 S</v>
      </c>
      <c r="E7" s="11">
        <f>IF(C7="","",IFERROR(VLOOKUP(C7,'在庫一覧'!$A:$K,11,FALSE),0))</f>
        <v>390</v>
      </c>
      <c r="F7" s="11">
        <v>270.0</v>
      </c>
      <c r="G7" s="11">
        <f t="shared" si="1"/>
        <v>-120</v>
      </c>
      <c r="H7" s="13">
        <f t="shared" si="2"/>
        <v>-0.3076923077</v>
      </c>
      <c r="I7" s="10" t="s">
        <v>171</v>
      </c>
      <c r="J7" s="10" t="s">
        <v>107</v>
      </c>
      <c r="K7" s="10" t="s">
        <v>176</v>
      </c>
      <c r="L7" s="10"/>
    </row>
    <row r="8">
      <c r="A8" s="12"/>
      <c r="B8" s="10"/>
      <c r="C8" s="10"/>
      <c r="D8" s="10" t="str">
        <f>IF(C8="","",IFERROR(VLOOKUP(C8,'在庫一覧'!$A:$B,2,FALSE),"未登録"))</f>
        <v/>
      </c>
      <c r="E8" s="11" t="str">
        <f>IF(C8="","",IFERROR(VLOOKUP(C8,'在庫一覧'!$A:$K,11,FALSE),0))</f>
        <v/>
      </c>
      <c r="F8" s="11"/>
      <c r="G8" s="11" t="str">
        <f t="shared" si="1"/>
        <v/>
      </c>
      <c r="H8" s="13" t="str">
        <f t="shared" si="2"/>
        <v/>
      </c>
      <c r="I8" s="10"/>
      <c r="J8" s="10"/>
      <c r="K8" s="10"/>
      <c r="L8" s="10"/>
    </row>
    <row r="9">
      <c r="A9" s="12"/>
      <c r="B9" s="10"/>
      <c r="C9" s="10"/>
      <c r="D9" s="10" t="str">
        <f>IF(C9="","",IFERROR(VLOOKUP(C9,'在庫一覧'!$A:$B,2,FALSE),"未登録"))</f>
        <v/>
      </c>
      <c r="E9" s="11" t="str">
        <f>IF(C9="","",IFERROR(VLOOKUP(C9,'在庫一覧'!$A:$K,11,FALSE),0))</f>
        <v/>
      </c>
      <c r="F9" s="11"/>
      <c r="G9" s="11" t="str">
        <f t="shared" si="1"/>
        <v/>
      </c>
      <c r="H9" s="13" t="str">
        <f t="shared" si="2"/>
        <v/>
      </c>
      <c r="I9" s="10"/>
      <c r="J9" s="10"/>
      <c r="K9" s="10"/>
      <c r="L9" s="10"/>
    </row>
    <row r="10">
      <c r="A10" s="12"/>
      <c r="B10" s="10"/>
      <c r="C10" s="10"/>
      <c r="D10" s="10" t="str">
        <f>IF(C10="","",IFERROR(VLOOKUP(C10,'在庫一覧'!$A:$B,2,FALSE),"未登録"))</f>
        <v/>
      </c>
      <c r="E10" s="11" t="str">
        <f>IF(C10="","",IFERROR(VLOOKUP(C10,'在庫一覧'!$A:$K,11,FALSE),0))</f>
        <v/>
      </c>
      <c r="F10" s="11"/>
      <c r="G10" s="11" t="str">
        <f t="shared" si="1"/>
        <v/>
      </c>
      <c r="H10" s="13" t="str">
        <f t="shared" si="2"/>
        <v/>
      </c>
      <c r="I10" s="10"/>
      <c r="J10" s="10"/>
      <c r="K10" s="10"/>
      <c r="L10" s="10"/>
    </row>
    <row r="11">
      <c r="A11" s="12"/>
      <c r="B11" s="10"/>
      <c r="C11" s="10"/>
      <c r="D11" s="10" t="str">
        <f>IF(C11="","",IFERROR(VLOOKUP(C11,'在庫一覧'!$A:$B,2,FALSE),"未登録"))</f>
        <v/>
      </c>
      <c r="E11" s="11" t="str">
        <f>IF(C11="","",IFERROR(VLOOKUP(C11,'在庫一覧'!$A:$K,11,FALSE),0))</f>
        <v/>
      </c>
      <c r="F11" s="11"/>
      <c r="G11" s="11" t="str">
        <f t="shared" si="1"/>
        <v/>
      </c>
      <c r="H11" s="13" t="str">
        <f t="shared" si="2"/>
        <v/>
      </c>
      <c r="I11" s="10"/>
      <c r="J11" s="10"/>
      <c r="K11" s="10"/>
      <c r="L11" s="10"/>
    </row>
    <row r="12">
      <c r="A12" s="12"/>
      <c r="B12" s="10"/>
      <c r="C12" s="10"/>
      <c r="D12" s="10" t="str">
        <f>IF(C12="","",IFERROR(VLOOKUP(C12,'在庫一覧'!$A:$B,2,FALSE),"未登録"))</f>
        <v/>
      </c>
      <c r="E12" s="11" t="str">
        <f>IF(C12="","",IFERROR(VLOOKUP(C12,'在庫一覧'!$A:$K,11,FALSE),0))</f>
        <v/>
      </c>
      <c r="F12" s="11"/>
      <c r="G12" s="11" t="str">
        <f t="shared" si="1"/>
        <v/>
      </c>
      <c r="H12" s="13" t="str">
        <f t="shared" si="2"/>
        <v/>
      </c>
      <c r="I12" s="10"/>
      <c r="J12" s="10"/>
      <c r="K12" s="10"/>
      <c r="L12" s="10"/>
    </row>
    <row r="13">
      <c r="A13" s="12"/>
      <c r="B13" s="10"/>
      <c r="C13" s="10"/>
      <c r="D13" s="10" t="str">
        <f>IF(C13="","",IFERROR(VLOOKUP(C13,'在庫一覧'!$A:$B,2,FALSE),"未登録"))</f>
        <v/>
      </c>
      <c r="E13" s="11" t="str">
        <f>IF(C13="","",IFERROR(VLOOKUP(C13,'在庫一覧'!$A:$K,11,FALSE),0))</f>
        <v/>
      </c>
      <c r="F13" s="11"/>
      <c r="G13" s="11" t="str">
        <f t="shared" si="1"/>
        <v/>
      </c>
      <c r="H13" s="13" t="str">
        <f t="shared" si="2"/>
        <v/>
      </c>
      <c r="I13" s="10"/>
      <c r="J13" s="10"/>
      <c r="K13" s="10"/>
      <c r="L13" s="10"/>
    </row>
    <row r="14">
      <c r="A14" s="12"/>
      <c r="B14" s="10"/>
      <c r="C14" s="10"/>
      <c r="D14" s="10" t="str">
        <f>IF(C14="","",IFERROR(VLOOKUP(C14,'在庫一覧'!$A:$B,2,FALSE),"未登録"))</f>
        <v/>
      </c>
      <c r="E14" s="11" t="str">
        <f>IF(C14="","",IFERROR(VLOOKUP(C14,'在庫一覧'!$A:$K,11,FALSE),0))</f>
        <v/>
      </c>
      <c r="F14" s="11"/>
      <c r="G14" s="11" t="str">
        <f t="shared" si="1"/>
        <v/>
      </c>
      <c r="H14" s="13" t="str">
        <f t="shared" si="2"/>
        <v/>
      </c>
      <c r="I14" s="10"/>
      <c r="J14" s="10"/>
      <c r="K14" s="10"/>
      <c r="L14" s="10"/>
    </row>
    <row r="15">
      <c r="A15" s="12"/>
      <c r="B15" s="10"/>
      <c r="C15" s="10"/>
      <c r="D15" s="10" t="str">
        <f>IF(C15="","",IFERROR(VLOOKUP(C15,'在庫一覧'!$A:$B,2,FALSE),"未登録"))</f>
        <v/>
      </c>
      <c r="E15" s="11" t="str">
        <f>IF(C15="","",IFERROR(VLOOKUP(C15,'在庫一覧'!$A:$K,11,FALSE),0))</f>
        <v/>
      </c>
      <c r="F15" s="11"/>
      <c r="G15" s="11" t="str">
        <f t="shared" si="1"/>
        <v/>
      </c>
      <c r="H15" s="13" t="str">
        <f t="shared" si="2"/>
        <v/>
      </c>
      <c r="I15" s="10"/>
      <c r="J15" s="10"/>
      <c r="K15" s="10"/>
      <c r="L15" s="10"/>
    </row>
    <row r="16">
      <c r="A16" s="12"/>
      <c r="B16" s="10"/>
      <c r="C16" s="10"/>
      <c r="D16" s="10" t="str">
        <f>IF(C16="","",IFERROR(VLOOKUP(C16,'在庫一覧'!$A:$B,2,FALSE),"未登録"))</f>
        <v/>
      </c>
      <c r="E16" s="11" t="str">
        <f>IF(C16="","",IFERROR(VLOOKUP(C16,'在庫一覧'!$A:$K,11,FALSE),0))</f>
        <v/>
      </c>
      <c r="F16" s="11"/>
      <c r="G16" s="11" t="str">
        <f t="shared" si="1"/>
        <v/>
      </c>
      <c r="H16" s="13" t="str">
        <f t="shared" si="2"/>
        <v/>
      </c>
      <c r="I16" s="10"/>
      <c r="J16" s="10"/>
      <c r="K16" s="10"/>
      <c r="L16" s="10"/>
    </row>
    <row r="17">
      <c r="A17" s="12"/>
      <c r="B17" s="10"/>
      <c r="C17" s="10"/>
      <c r="D17" s="10" t="str">
        <f>IF(C17="","",IFERROR(VLOOKUP(C17,'在庫一覧'!$A:$B,2,FALSE),"未登録"))</f>
        <v/>
      </c>
      <c r="E17" s="11" t="str">
        <f>IF(C17="","",IFERROR(VLOOKUP(C17,'在庫一覧'!$A:$K,11,FALSE),0))</f>
        <v/>
      </c>
      <c r="F17" s="11"/>
      <c r="G17" s="11" t="str">
        <f t="shared" si="1"/>
        <v/>
      </c>
      <c r="H17" s="13" t="str">
        <f t="shared" si="2"/>
        <v/>
      </c>
      <c r="I17" s="10"/>
      <c r="J17" s="10"/>
      <c r="K17" s="10"/>
      <c r="L17" s="10"/>
    </row>
    <row r="18">
      <c r="A18" s="12"/>
      <c r="B18" s="10"/>
      <c r="C18" s="10"/>
      <c r="D18" s="10" t="str">
        <f>IF(C18="","",IFERROR(VLOOKUP(C18,'在庫一覧'!$A:$B,2,FALSE),"未登録"))</f>
        <v/>
      </c>
      <c r="E18" s="11" t="str">
        <f>IF(C18="","",IFERROR(VLOOKUP(C18,'在庫一覧'!$A:$K,11,FALSE),0))</f>
        <v/>
      </c>
      <c r="F18" s="11"/>
      <c r="G18" s="11" t="str">
        <f t="shared" si="1"/>
        <v/>
      </c>
      <c r="H18" s="13" t="str">
        <f t="shared" si="2"/>
        <v/>
      </c>
      <c r="I18" s="10"/>
      <c r="J18" s="10"/>
      <c r="K18" s="10"/>
      <c r="L18" s="10"/>
    </row>
    <row r="19">
      <c r="A19" s="12"/>
      <c r="B19" s="10"/>
      <c r="C19" s="10"/>
      <c r="D19" s="10" t="str">
        <f>IF(C19="","",IFERROR(VLOOKUP(C19,'在庫一覧'!$A:$B,2,FALSE),"未登録"))</f>
        <v/>
      </c>
      <c r="E19" s="11" t="str">
        <f>IF(C19="","",IFERROR(VLOOKUP(C19,'在庫一覧'!$A:$K,11,FALSE),0))</f>
        <v/>
      </c>
      <c r="F19" s="11"/>
      <c r="G19" s="11" t="str">
        <f t="shared" si="1"/>
        <v/>
      </c>
      <c r="H19" s="13" t="str">
        <f t="shared" si="2"/>
        <v/>
      </c>
      <c r="I19" s="10"/>
      <c r="J19" s="10"/>
      <c r="K19" s="10"/>
      <c r="L19" s="10"/>
    </row>
    <row r="20">
      <c r="A20" s="12"/>
      <c r="B20" s="10"/>
      <c r="C20" s="10"/>
      <c r="D20" s="10" t="str">
        <f>IF(C20="","",IFERROR(VLOOKUP(C20,'在庫一覧'!$A:$B,2,FALSE),"未登録"))</f>
        <v/>
      </c>
      <c r="E20" s="11" t="str">
        <f>IF(C20="","",IFERROR(VLOOKUP(C20,'在庫一覧'!$A:$K,11,FALSE),0))</f>
        <v/>
      </c>
      <c r="F20" s="11"/>
      <c r="G20" s="11" t="str">
        <f t="shared" si="1"/>
        <v/>
      </c>
      <c r="H20" s="13" t="str">
        <f t="shared" si="2"/>
        <v/>
      </c>
      <c r="I20" s="10"/>
      <c r="J20" s="10"/>
      <c r="K20" s="10"/>
      <c r="L20" s="10"/>
    </row>
    <row r="21" ht="15.75" customHeight="1">
      <c r="A21" s="12"/>
      <c r="B21" s="10"/>
      <c r="C21" s="10"/>
      <c r="D21" s="10" t="str">
        <f>IF(C21="","",IFERROR(VLOOKUP(C21,'在庫一覧'!$A:$B,2,FALSE),"未登録"))</f>
        <v/>
      </c>
      <c r="E21" s="11" t="str">
        <f>IF(C21="","",IFERROR(VLOOKUP(C21,'在庫一覧'!$A:$K,11,FALSE),0))</f>
        <v/>
      </c>
      <c r="F21" s="11"/>
      <c r="G21" s="11" t="str">
        <f t="shared" si="1"/>
        <v/>
      </c>
      <c r="H21" s="13" t="str">
        <f t="shared" si="2"/>
        <v/>
      </c>
      <c r="I21" s="10"/>
      <c r="J21" s="10"/>
      <c r="K21" s="10"/>
      <c r="L21" s="10"/>
    </row>
    <row r="22" ht="15.75" customHeight="1">
      <c r="A22" s="12"/>
      <c r="B22" s="10"/>
      <c r="C22" s="10"/>
      <c r="D22" s="10" t="str">
        <f>IF(C22="","",IFERROR(VLOOKUP(C22,'在庫一覧'!$A:$B,2,FALSE),"未登録"))</f>
        <v/>
      </c>
      <c r="E22" s="11" t="str">
        <f>IF(C22="","",IFERROR(VLOOKUP(C22,'在庫一覧'!$A:$K,11,FALSE),0))</f>
        <v/>
      </c>
      <c r="F22" s="11"/>
      <c r="G22" s="11" t="str">
        <f t="shared" si="1"/>
        <v/>
      </c>
      <c r="H22" s="13" t="str">
        <f t="shared" si="2"/>
        <v/>
      </c>
      <c r="I22" s="10"/>
      <c r="J22" s="10"/>
      <c r="K22" s="10"/>
      <c r="L22" s="10"/>
    </row>
    <row r="23" ht="15.75" customHeight="1">
      <c r="A23" s="12"/>
      <c r="B23" s="10"/>
      <c r="C23" s="10"/>
      <c r="D23" s="10" t="str">
        <f>IF(C23="","",IFERROR(VLOOKUP(C23,'在庫一覧'!$A:$B,2,FALSE),"未登録"))</f>
        <v/>
      </c>
      <c r="E23" s="11" t="str">
        <f>IF(C23="","",IFERROR(VLOOKUP(C23,'在庫一覧'!$A:$K,11,FALSE),0))</f>
        <v/>
      </c>
      <c r="F23" s="11"/>
      <c r="G23" s="11" t="str">
        <f t="shared" si="1"/>
        <v/>
      </c>
      <c r="H23" s="13" t="str">
        <f t="shared" si="2"/>
        <v/>
      </c>
      <c r="I23" s="10"/>
      <c r="J23" s="10"/>
      <c r="K23" s="10"/>
      <c r="L23" s="10"/>
    </row>
    <row r="24" ht="15.75" customHeight="1">
      <c r="A24" s="12"/>
      <c r="B24" s="10"/>
      <c r="C24" s="10"/>
      <c r="D24" s="10" t="str">
        <f>IF(C24="","",IFERROR(VLOOKUP(C24,'在庫一覧'!$A:$B,2,FALSE),"未登録"))</f>
        <v/>
      </c>
      <c r="E24" s="11" t="str">
        <f>IF(C24="","",IFERROR(VLOOKUP(C24,'在庫一覧'!$A:$K,11,FALSE),0))</f>
        <v/>
      </c>
      <c r="F24" s="11"/>
      <c r="G24" s="11" t="str">
        <f t="shared" si="1"/>
        <v/>
      </c>
      <c r="H24" s="13" t="str">
        <f t="shared" si="2"/>
        <v/>
      </c>
      <c r="I24" s="10"/>
      <c r="J24" s="10"/>
      <c r="K24" s="10"/>
      <c r="L24" s="10"/>
    </row>
    <row r="25" ht="15.75" customHeight="1">
      <c r="A25" s="12"/>
      <c r="B25" s="10"/>
      <c r="C25" s="10"/>
      <c r="D25" s="10" t="str">
        <f>IF(C25="","",IFERROR(VLOOKUP(C25,'在庫一覧'!$A:$B,2,FALSE),"未登録"))</f>
        <v/>
      </c>
      <c r="E25" s="11" t="str">
        <f>IF(C25="","",IFERROR(VLOOKUP(C25,'在庫一覧'!$A:$K,11,FALSE),0))</f>
        <v/>
      </c>
      <c r="F25" s="11"/>
      <c r="G25" s="11" t="str">
        <f t="shared" si="1"/>
        <v/>
      </c>
      <c r="H25" s="13" t="str">
        <f t="shared" si="2"/>
        <v/>
      </c>
      <c r="I25" s="10"/>
      <c r="J25" s="10"/>
      <c r="K25" s="10"/>
      <c r="L25" s="10"/>
    </row>
    <row r="26" ht="15.75" customHeight="1">
      <c r="A26" s="12"/>
      <c r="B26" s="10"/>
      <c r="C26" s="10"/>
      <c r="D26" s="10" t="str">
        <f>IF(C26="","",IFERROR(VLOOKUP(C26,'在庫一覧'!$A:$B,2,FALSE),"未登録"))</f>
        <v/>
      </c>
      <c r="E26" s="11" t="str">
        <f>IF(C26="","",IFERROR(VLOOKUP(C26,'在庫一覧'!$A:$K,11,FALSE),0))</f>
        <v/>
      </c>
      <c r="F26" s="11"/>
      <c r="G26" s="11" t="str">
        <f t="shared" si="1"/>
        <v/>
      </c>
      <c r="H26" s="13" t="str">
        <f t="shared" si="2"/>
        <v/>
      </c>
      <c r="I26" s="10"/>
      <c r="J26" s="10"/>
      <c r="K26" s="10"/>
      <c r="L26" s="10"/>
    </row>
    <row r="27" ht="15.75" customHeight="1">
      <c r="A27" s="12"/>
      <c r="B27" s="10"/>
      <c r="C27" s="10"/>
      <c r="D27" s="10" t="str">
        <f>IF(C27="","",IFERROR(VLOOKUP(C27,'在庫一覧'!$A:$B,2,FALSE),"未登録"))</f>
        <v/>
      </c>
      <c r="E27" s="11" t="str">
        <f>IF(C27="","",IFERROR(VLOOKUP(C27,'在庫一覧'!$A:$K,11,FALSE),0))</f>
        <v/>
      </c>
      <c r="F27" s="11"/>
      <c r="G27" s="11" t="str">
        <f t="shared" si="1"/>
        <v/>
      </c>
      <c r="H27" s="13" t="str">
        <f t="shared" si="2"/>
        <v/>
      </c>
      <c r="I27" s="10"/>
      <c r="J27" s="10"/>
      <c r="K27" s="10"/>
      <c r="L27" s="10"/>
    </row>
    <row r="28" ht="15.75" customHeight="1">
      <c r="A28" s="12"/>
      <c r="B28" s="10"/>
      <c r="C28" s="10"/>
      <c r="D28" s="10" t="str">
        <f>IF(C28="","",IFERROR(VLOOKUP(C28,'在庫一覧'!$A:$B,2,FALSE),"未登録"))</f>
        <v/>
      </c>
      <c r="E28" s="11" t="str">
        <f>IF(C28="","",IFERROR(VLOOKUP(C28,'在庫一覧'!$A:$K,11,FALSE),0))</f>
        <v/>
      </c>
      <c r="F28" s="11"/>
      <c r="G28" s="11" t="str">
        <f t="shared" si="1"/>
        <v/>
      </c>
      <c r="H28" s="13" t="str">
        <f t="shared" si="2"/>
        <v/>
      </c>
      <c r="I28" s="10"/>
      <c r="J28" s="10"/>
      <c r="K28" s="10"/>
      <c r="L28" s="10"/>
    </row>
    <row r="29" ht="15.75" customHeight="1">
      <c r="A29" s="12"/>
      <c r="B29" s="10"/>
      <c r="C29" s="10"/>
      <c r="D29" s="10" t="str">
        <f>IF(C29="","",IFERROR(VLOOKUP(C29,'在庫一覧'!$A:$B,2,FALSE),"未登録"))</f>
        <v/>
      </c>
      <c r="E29" s="11" t="str">
        <f>IF(C29="","",IFERROR(VLOOKUP(C29,'在庫一覧'!$A:$K,11,FALSE),0))</f>
        <v/>
      </c>
      <c r="F29" s="11"/>
      <c r="G29" s="11" t="str">
        <f t="shared" si="1"/>
        <v/>
      </c>
      <c r="H29" s="13" t="str">
        <f t="shared" si="2"/>
        <v/>
      </c>
      <c r="I29" s="10"/>
      <c r="J29" s="10"/>
      <c r="K29" s="10"/>
      <c r="L29" s="10"/>
    </row>
    <row r="30" ht="15.75" customHeight="1">
      <c r="A30" s="12"/>
      <c r="B30" s="10"/>
      <c r="C30" s="10"/>
      <c r="D30" s="10" t="str">
        <f>IF(C30="","",IFERROR(VLOOKUP(C30,'在庫一覧'!$A:$B,2,FALSE),"未登録"))</f>
        <v/>
      </c>
      <c r="E30" s="11" t="str">
        <f>IF(C30="","",IFERROR(VLOOKUP(C30,'在庫一覧'!$A:$K,11,FALSE),0))</f>
        <v/>
      </c>
      <c r="F30" s="11"/>
      <c r="G30" s="11" t="str">
        <f t="shared" si="1"/>
        <v/>
      </c>
      <c r="H30" s="13" t="str">
        <f t="shared" si="2"/>
        <v/>
      </c>
      <c r="I30" s="10"/>
      <c r="J30" s="10"/>
      <c r="K30" s="10"/>
      <c r="L30" s="10"/>
    </row>
    <row r="31" ht="15.75" customHeight="1">
      <c r="A31" s="12"/>
      <c r="B31" s="10"/>
      <c r="C31" s="10"/>
      <c r="D31" s="10" t="str">
        <f>IF(C31="","",IFERROR(VLOOKUP(C31,'在庫一覧'!$A:$B,2,FALSE),"未登録"))</f>
        <v/>
      </c>
      <c r="E31" s="11" t="str">
        <f>IF(C31="","",IFERROR(VLOOKUP(C31,'在庫一覧'!$A:$K,11,FALSE),0))</f>
        <v/>
      </c>
      <c r="F31" s="11"/>
      <c r="G31" s="11" t="str">
        <f t="shared" si="1"/>
        <v/>
      </c>
      <c r="H31" s="13" t="str">
        <f t="shared" si="2"/>
        <v/>
      </c>
      <c r="I31" s="10"/>
      <c r="J31" s="10"/>
      <c r="K31" s="10"/>
      <c r="L31" s="10"/>
    </row>
    <row r="32" ht="15.75" customHeight="1">
      <c r="A32" s="12"/>
      <c r="B32" s="10"/>
      <c r="C32" s="10"/>
      <c r="D32" s="10" t="str">
        <f>IF(C32="","",IFERROR(VLOOKUP(C32,'在庫一覧'!$A:$B,2,FALSE),"未登録"))</f>
        <v/>
      </c>
      <c r="E32" s="11" t="str">
        <f>IF(C32="","",IFERROR(VLOOKUP(C32,'在庫一覧'!$A:$K,11,FALSE),0))</f>
        <v/>
      </c>
      <c r="F32" s="11"/>
      <c r="G32" s="11" t="str">
        <f t="shared" si="1"/>
        <v/>
      </c>
      <c r="H32" s="13" t="str">
        <f t="shared" si="2"/>
        <v/>
      </c>
      <c r="I32" s="10"/>
      <c r="J32" s="10"/>
      <c r="K32" s="10"/>
      <c r="L32" s="10"/>
    </row>
    <row r="33" ht="15.75" customHeight="1">
      <c r="A33" s="12"/>
      <c r="B33" s="10"/>
      <c r="C33" s="10"/>
      <c r="D33" s="10" t="str">
        <f>IF(C33="","",IFERROR(VLOOKUP(C33,'在庫一覧'!$A:$B,2,FALSE),"未登録"))</f>
        <v/>
      </c>
      <c r="E33" s="11" t="str">
        <f>IF(C33="","",IFERROR(VLOOKUP(C33,'在庫一覧'!$A:$K,11,FALSE),0))</f>
        <v/>
      </c>
      <c r="F33" s="11"/>
      <c r="G33" s="11" t="str">
        <f t="shared" si="1"/>
        <v/>
      </c>
      <c r="H33" s="13" t="str">
        <f t="shared" si="2"/>
        <v/>
      </c>
      <c r="I33" s="10"/>
      <c r="J33" s="10"/>
      <c r="K33" s="10"/>
      <c r="L33" s="10"/>
    </row>
    <row r="34" ht="15.75" customHeight="1">
      <c r="A34" s="12"/>
      <c r="B34" s="10"/>
      <c r="C34" s="10"/>
      <c r="D34" s="10" t="str">
        <f>IF(C34="","",IFERROR(VLOOKUP(C34,'在庫一覧'!$A:$B,2,FALSE),"未登録"))</f>
        <v/>
      </c>
      <c r="E34" s="11" t="str">
        <f>IF(C34="","",IFERROR(VLOOKUP(C34,'在庫一覧'!$A:$K,11,FALSE),0))</f>
        <v/>
      </c>
      <c r="F34" s="11"/>
      <c r="G34" s="11" t="str">
        <f t="shared" si="1"/>
        <v/>
      </c>
      <c r="H34" s="13" t="str">
        <f t="shared" si="2"/>
        <v/>
      </c>
      <c r="I34" s="10"/>
      <c r="J34" s="10"/>
      <c r="K34" s="10"/>
      <c r="L34" s="10"/>
    </row>
    <row r="35" ht="15.75" customHeight="1">
      <c r="A35" s="12"/>
      <c r="B35" s="10"/>
      <c r="C35" s="10"/>
      <c r="D35" s="10" t="str">
        <f>IF(C35="","",IFERROR(VLOOKUP(C35,'在庫一覧'!$A:$B,2,FALSE),"未登録"))</f>
        <v/>
      </c>
      <c r="E35" s="11" t="str">
        <f>IF(C35="","",IFERROR(VLOOKUP(C35,'在庫一覧'!$A:$K,11,FALSE),0))</f>
        <v/>
      </c>
      <c r="F35" s="11"/>
      <c r="G35" s="11" t="str">
        <f t="shared" si="1"/>
        <v/>
      </c>
      <c r="H35" s="13" t="str">
        <f t="shared" si="2"/>
        <v/>
      </c>
      <c r="I35" s="10"/>
      <c r="J35" s="10"/>
      <c r="K35" s="10"/>
      <c r="L35" s="10"/>
    </row>
    <row r="36" ht="15.75" customHeight="1">
      <c r="A36" s="12"/>
      <c r="B36" s="10"/>
      <c r="C36" s="10"/>
      <c r="D36" s="10" t="str">
        <f>IF(C36="","",IFERROR(VLOOKUP(C36,'在庫一覧'!$A:$B,2,FALSE),"未登録"))</f>
        <v/>
      </c>
      <c r="E36" s="11" t="str">
        <f>IF(C36="","",IFERROR(VLOOKUP(C36,'在庫一覧'!$A:$K,11,FALSE),0))</f>
        <v/>
      </c>
      <c r="F36" s="11"/>
      <c r="G36" s="11" t="str">
        <f t="shared" si="1"/>
        <v/>
      </c>
      <c r="H36" s="13" t="str">
        <f t="shared" si="2"/>
        <v/>
      </c>
      <c r="I36" s="10"/>
      <c r="J36" s="10"/>
      <c r="K36" s="10"/>
      <c r="L36" s="10"/>
    </row>
    <row r="37" ht="15.75" customHeight="1">
      <c r="A37" s="12"/>
      <c r="B37" s="10"/>
      <c r="C37" s="10"/>
      <c r="D37" s="10" t="str">
        <f>IF(C37="","",IFERROR(VLOOKUP(C37,'在庫一覧'!$A:$B,2,FALSE),"未登録"))</f>
        <v/>
      </c>
      <c r="E37" s="11" t="str">
        <f>IF(C37="","",IFERROR(VLOOKUP(C37,'在庫一覧'!$A:$K,11,FALSE),0))</f>
        <v/>
      </c>
      <c r="F37" s="11"/>
      <c r="G37" s="11" t="str">
        <f t="shared" si="1"/>
        <v/>
      </c>
      <c r="H37" s="13" t="str">
        <f t="shared" si="2"/>
        <v/>
      </c>
      <c r="I37" s="10"/>
      <c r="J37" s="10"/>
      <c r="K37" s="10"/>
      <c r="L37" s="10"/>
    </row>
    <row r="38" ht="15.75" customHeight="1">
      <c r="A38" s="12"/>
      <c r="B38" s="10"/>
      <c r="C38" s="10"/>
      <c r="D38" s="10" t="str">
        <f>IF(C38="","",IFERROR(VLOOKUP(C38,'在庫一覧'!$A:$B,2,FALSE),"未登録"))</f>
        <v/>
      </c>
      <c r="E38" s="11" t="str">
        <f>IF(C38="","",IFERROR(VLOOKUP(C38,'在庫一覧'!$A:$K,11,FALSE),0))</f>
        <v/>
      </c>
      <c r="F38" s="11"/>
      <c r="G38" s="11" t="str">
        <f t="shared" si="1"/>
        <v/>
      </c>
      <c r="H38" s="13" t="str">
        <f t="shared" si="2"/>
        <v/>
      </c>
      <c r="I38" s="10"/>
      <c r="J38" s="10"/>
      <c r="K38" s="10"/>
      <c r="L38" s="10"/>
    </row>
    <row r="39" ht="15.75" customHeight="1">
      <c r="A39" s="12"/>
      <c r="B39" s="10"/>
      <c r="C39" s="10"/>
      <c r="D39" s="10" t="str">
        <f>IF(C39="","",IFERROR(VLOOKUP(C39,'在庫一覧'!$A:$B,2,FALSE),"未登録"))</f>
        <v/>
      </c>
      <c r="E39" s="11" t="str">
        <f>IF(C39="","",IFERROR(VLOOKUP(C39,'在庫一覧'!$A:$K,11,FALSE),0))</f>
        <v/>
      </c>
      <c r="F39" s="11"/>
      <c r="G39" s="11" t="str">
        <f t="shared" si="1"/>
        <v/>
      </c>
      <c r="H39" s="13" t="str">
        <f t="shared" si="2"/>
        <v/>
      </c>
      <c r="I39" s="10"/>
      <c r="J39" s="10"/>
      <c r="K39" s="10"/>
      <c r="L39" s="10"/>
    </row>
    <row r="40" ht="15.75" customHeight="1">
      <c r="A40" s="12"/>
      <c r="B40" s="10"/>
      <c r="C40" s="10"/>
      <c r="D40" s="10" t="str">
        <f>IF(C40="","",IFERROR(VLOOKUP(C40,'在庫一覧'!$A:$B,2,FALSE),"未登録"))</f>
        <v/>
      </c>
      <c r="E40" s="11" t="str">
        <f>IF(C40="","",IFERROR(VLOOKUP(C40,'在庫一覧'!$A:$K,11,FALSE),0))</f>
        <v/>
      </c>
      <c r="F40" s="11"/>
      <c r="G40" s="11" t="str">
        <f t="shared" si="1"/>
        <v/>
      </c>
      <c r="H40" s="13" t="str">
        <f t="shared" si="2"/>
        <v/>
      </c>
      <c r="I40" s="10"/>
      <c r="J40" s="10"/>
      <c r="K40" s="10"/>
      <c r="L40" s="10"/>
    </row>
    <row r="41" ht="15.75" customHeight="1">
      <c r="A41" s="12"/>
      <c r="B41" s="10"/>
      <c r="C41" s="10"/>
      <c r="D41" s="10" t="str">
        <f>IF(C41="","",IFERROR(VLOOKUP(C41,'在庫一覧'!$A:$B,2,FALSE),"未登録"))</f>
        <v/>
      </c>
      <c r="E41" s="11" t="str">
        <f>IF(C41="","",IFERROR(VLOOKUP(C41,'在庫一覧'!$A:$K,11,FALSE),0))</f>
        <v/>
      </c>
      <c r="F41" s="11"/>
      <c r="G41" s="11" t="str">
        <f t="shared" si="1"/>
        <v/>
      </c>
      <c r="H41" s="13" t="str">
        <f t="shared" si="2"/>
        <v/>
      </c>
      <c r="I41" s="10"/>
      <c r="J41" s="10"/>
      <c r="K41" s="10"/>
      <c r="L41" s="10"/>
    </row>
    <row r="42" ht="15.75" customHeight="1">
      <c r="A42" s="12"/>
      <c r="B42" s="10"/>
      <c r="C42" s="10"/>
      <c r="D42" s="10" t="str">
        <f>IF(C42="","",IFERROR(VLOOKUP(C42,'在庫一覧'!$A:$B,2,FALSE),"未登録"))</f>
        <v/>
      </c>
      <c r="E42" s="11" t="str">
        <f>IF(C42="","",IFERROR(VLOOKUP(C42,'在庫一覧'!$A:$K,11,FALSE),0))</f>
        <v/>
      </c>
      <c r="F42" s="11"/>
      <c r="G42" s="11" t="str">
        <f t="shared" si="1"/>
        <v/>
      </c>
      <c r="H42" s="13" t="str">
        <f t="shared" si="2"/>
        <v/>
      </c>
      <c r="I42" s="10"/>
      <c r="J42" s="10"/>
      <c r="K42" s="10"/>
      <c r="L42" s="10"/>
    </row>
    <row r="43" ht="15.75" customHeight="1">
      <c r="A43" s="12"/>
      <c r="B43" s="10"/>
      <c r="C43" s="10"/>
      <c r="D43" s="10" t="str">
        <f>IF(C43="","",IFERROR(VLOOKUP(C43,'在庫一覧'!$A:$B,2,FALSE),"未登録"))</f>
        <v/>
      </c>
      <c r="E43" s="11" t="str">
        <f>IF(C43="","",IFERROR(VLOOKUP(C43,'在庫一覧'!$A:$K,11,FALSE),0))</f>
        <v/>
      </c>
      <c r="F43" s="11"/>
      <c r="G43" s="11" t="str">
        <f t="shared" si="1"/>
        <v/>
      </c>
      <c r="H43" s="13" t="str">
        <f t="shared" si="2"/>
        <v/>
      </c>
      <c r="I43" s="10"/>
      <c r="J43" s="10"/>
      <c r="K43" s="10"/>
      <c r="L43" s="10"/>
    </row>
    <row r="44" ht="15.75" customHeight="1">
      <c r="A44" s="12"/>
      <c r="B44" s="10"/>
      <c r="C44" s="10"/>
      <c r="D44" s="10" t="str">
        <f>IF(C44="","",IFERROR(VLOOKUP(C44,'在庫一覧'!$A:$B,2,FALSE),"未登録"))</f>
        <v/>
      </c>
      <c r="E44" s="11" t="str">
        <f>IF(C44="","",IFERROR(VLOOKUP(C44,'在庫一覧'!$A:$K,11,FALSE),0))</f>
        <v/>
      </c>
      <c r="F44" s="11"/>
      <c r="G44" s="11" t="str">
        <f t="shared" si="1"/>
        <v/>
      </c>
      <c r="H44" s="13" t="str">
        <f t="shared" si="2"/>
        <v/>
      </c>
      <c r="I44" s="10"/>
      <c r="J44" s="10"/>
      <c r="K44" s="10"/>
      <c r="L44" s="10"/>
    </row>
    <row r="45" ht="15.75" customHeight="1">
      <c r="A45" s="12"/>
      <c r="B45" s="10"/>
      <c r="C45" s="10"/>
      <c r="D45" s="10" t="str">
        <f>IF(C45="","",IFERROR(VLOOKUP(C45,'在庫一覧'!$A:$B,2,FALSE),"未登録"))</f>
        <v/>
      </c>
      <c r="E45" s="11" t="str">
        <f>IF(C45="","",IFERROR(VLOOKUP(C45,'在庫一覧'!$A:$K,11,FALSE),0))</f>
        <v/>
      </c>
      <c r="F45" s="11"/>
      <c r="G45" s="11" t="str">
        <f t="shared" si="1"/>
        <v/>
      </c>
      <c r="H45" s="13" t="str">
        <f t="shared" si="2"/>
        <v/>
      </c>
      <c r="I45" s="10"/>
      <c r="J45" s="10"/>
      <c r="K45" s="10"/>
      <c r="L45" s="10"/>
    </row>
    <row r="46" ht="15.75" customHeight="1">
      <c r="A46" s="12"/>
      <c r="B46" s="10"/>
      <c r="C46" s="10"/>
      <c r="D46" s="10" t="str">
        <f>IF(C46="","",IFERROR(VLOOKUP(C46,'在庫一覧'!$A:$B,2,FALSE),"未登録"))</f>
        <v/>
      </c>
      <c r="E46" s="11" t="str">
        <f>IF(C46="","",IFERROR(VLOOKUP(C46,'在庫一覧'!$A:$K,11,FALSE),0))</f>
        <v/>
      </c>
      <c r="F46" s="11"/>
      <c r="G46" s="11" t="str">
        <f t="shared" si="1"/>
        <v/>
      </c>
      <c r="H46" s="13" t="str">
        <f t="shared" si="2"/>
        <v/>
      </c>
      <c r="I46" s="10"/>
      <c r="J46" s="10"/>
      <c r="K46" s="10"/>
      <c r="L46" s="10"/>
    </row>
    <row r="47" ht="15.75" customHeight="1">
      <c r="A47" s="12"/>
      <c r="B47" s="10"/>
      <c r="C47" s="10"/>
      <c r="D47" s="10" t="str">
        <f>IF(C47="","",IFERROR(VLOOKUP(C47,'在庫一覧'!$A:$B,2,FALSE),"未登録"))</f>
        <v/>
      </c>
      <c r="E47" s="11" t="str">
        <f>IF(C47="","",IFERROR(VLOOKUP(C47,'在庫一覧'!$A:$K,11,FALSE),0))</f>
        <v/>
      </c>
      <c r="F47" s="11"/>
      <c r="G47" s="11" t="str">
        <f t="shared" si="1"/>
        <v/>
      </c>
      <c r="H47" s="13" t="str">
        <f t="shared" si="2"/>
        <v/>
      </c>
      <c r="I47" s="10"/>
      <c r="J47" s="10"/>
      <c r="K47" s="10"/>
      <c r="L47" s="10"/>
    </row>
    <row r="48" ht="15.75" customHeight="1">
      <c r="A48" s="12"/>
      <c r="B48" s="10"/>
      <c r="C48" s="10"/>
      <c r="D48" s="10" t="str">
        <f>IF(C48="","",IFERROR(VLOOKUP(C48,'在庫一覧'!$A:$B,2,FALSE),"未登録"))</f>
        <v/>
      </c>
      <c r="E48" s="11" t="str">
        <f>IF(C48="","",IFERROR(VLOOKUP(C48,'在庫一覧'!$A:$K,11,FALSE),0))</f>
        <v/>
      </c>
      <c r="F48" s="11"/>
      <c r="G48" s="11" t="str">
        <f t="shared" si="1"/>
        <v/>
      </c>
      <c r="H48" s="13" t="str">
        <f t="shared" si="2"/>
        <v/>
      </c>
      <c r="I48" s="10"/>
      <c r="J48" s="10"/>
      <c r="K48" s="10"/>
      <c r="L48" s="10"/>
    </row>
    <row r="49" ht="15.75" customHeight="1">
      <c r="A49" s="12"/>
      <c r="B49" s="10"/>
      <c r="C49" s="10"/>
      <c r="D49" s="10" t="str">
        <f>IF(C49="","",IFERROR(VLOOKUP(C49,'在庫一覧'!$A:$B,2,FALSE),"未登録"))</f>
        <v/>
      </c>
      <c r="E49" s="11" t="str">
        <f>IF(C49="","",IFERROR(VLOOKUP(C49,'在庫一覧'!$A:$K,11,FALSE),0))</f>
        <v/>
      </c>
      <c r="F49" s="11"/>
      <c r="G49" s="11" t="str">
        <f t="shared" si="1"/>
        <v/>
      </c>
      <c r="H49" s="13" t="str">
        <f t="shared" si="2"/>
        <v/>
      </c>
      <c r="I49" s="10"/>
      <c r="J49" s="10"/>
      <c r="K49" s="10"/>
      <c r="L49" s="10"/>
    </row>
    <row r="50" ht="15.75" customHeight="1">
      <c r="A50" s="12"/>
      <c r="B50" s="10"/>
      <c r="C50" s="10"/>
      <c r="D50" s="10" t="str">
        <f>IF(C50="","",IFERROR(VLOOKUP(C50,'在庫一覧'!$A:$B,2,FALSE),"未登録"))</f>
        <v/>
      </c>
      <c r="E50" s="11" t="str">
        <f>IF(C50="","",IFERROR(VLOOKUP(C50,'在庫一覧'!$A:$K,11,FALSE),0))</f>
        <v/>
      </c>
      <c r="F50" s="11"/>
      <c r="G50" s="11" t="str">
        <f t="shared" si="1"/>
        <v/>
      </c>
      <c r="H50" s="13" t="str">
        <f t="shared" si="2"/>
        <v/>
      </c>
      <c r="I50" s="10"/>
      <c r="J50" s="10"/>
      <c r="K50" s="10"/>
      <c r="L50" s="10"/>
    </row>
    <row r="51" ht="15.75" customHeight="1">
      <c r="A51" s="12"/>
      <c r="B51" s="10"/>
      <c r="C51" s="10"/>
      <c r="D51" s="10" t="str">
        <f>IF(C51="","",IFERROR(VLOOKUP(C51,'在庫一覧'!$A:$B,2,FALSE),"未登録"))</f>
        <v/>
      </c>
      <c r="E51" s="11" t="str">
        <f>IF(C51="","",IFERROR(VLOOKUP(C51,'在庫一覧'!$A:$K,11,FALSE),0))</f>
        <v/>
      </c>
      <c r="F51" s="11"/>
      <c r="G51" s="11" t="str">
        <f t="shared" si="1"/>
        <v/>
      </c>
      <c r="H51" s="13" t="str">
        <f t="shared" si="2"/>
        <v/>
      </c>
      <c r="I51" s="10"/>
      <c r="J51" s="10"/>
      <c r="K51" s="10"/>
      <c r="L51" s="10"/>
    </row>
    <row r="52" ht="15.75" customHeight="1">
      <c r="A52" s="12"/>
      <c r="B52" s="10"/>
      <c r="C52" s="10"/>
      <c r="D52" s="10" t="str">
        <f>IF(C52="","",IFERROR(VLOOKUP(C52,'在庫一覧'!$A:$B,2,FALSE),"未登録"))</f>
        <v/>
      </c>
      <c r="E52" s="11" t="str">
        <f>IF(C52="","",IFERROR(VLOOKUP(C52,'在庫一覧'!$A:$K,11,FALSE),0))</f>
        <v/>
      </c>
      <c r="F52" s="11"/>
      <c r="G52" s="11" t="str">
        <f t="shared" si="1"/>
        <v/>
      </c>
      <c r="H52" s="13" t="str">
        <f t="shared" si="2"/>
        <v/>
      </c>
      <c r="I52" s="10"/>
      <c r="J52" s="10"/>
      <c r="K52" s="10"/>
      <c r="L52" s="10"/>
    </row>
    <row r="53" ht="15.75" customHeight="1">
      <c r="A53" s="12"/>
      <c r="B53" s="10"/>
      <c r="C53" s="10"/>
      <c r="D53" s="10" t="str">
        <f>IF(C53="","",IFERROR(VLOOKUP(C53,'在庫一覧'!$A:$B,2,FALSE),"未登録"))</f>
        <v/>
      </c>
      <c r="E53" s="11" t="str">
        <f>IF(C53="","",IFERROR(VLOOKUP(C53,'在庫一覧'!$A:$K,11,FALSE),0))</f>
        <v/>
      </c>
      <c r="F53" s="11"/>
      <c r="G53" s="11" t="str">
        <f t="shared" si="1"/>
        <v/>
      </c>
      <c r="H53" s="13" t="str">
        <f t="shared" si="2"/>
        <v/>
      </c>
      <c r="I53" s="10"/>
      <c r="J53" s="10"/>
      <c r="K53" s="10"/>
      <c r="L53" s="10"/>
    </row>
    <row r="54" ht="15.75" customHeight="1">
      <c r="A54" s="12"/>
      <c r="B54" s="10"/>
      <c r="C54" s="10"/>
      <c r="D54" s="10" t="str">
        <f>IF(C54="","",IFERROR(VLOOKUP(C54,'在庫一覧'!$A:$B,2,FALSE),"未登録"))</f>
        <v/>
      </c>
      <c r="E54" s="11" t="str">
        <f>IF(C54="","",IFERROR(VLOOKUP(C54,'在庫一覧'!$A:$K,11,FALSE),0))</f>
        <v/>
      </c>
      <c r="F54" s="11"/>
      <c r="G54" s="11" t="str">
        <f t="shared" si="1"/>
        <v/>
      </c>
      <c r="H54" s="13" t="str">
        <f t="shared" si="2"/>
        <v/>
      </c>
      <c r="I54" s="10"/>
      <c r="J54" s="10"/>
      <c r="K54" s="10"/>
      <c r="L54" s="10"/>
    </row>
    <row r="55" ht="15.75" customHeight="1">
      <c r="A55" s="12"/>
      <c r="B55" s="10"/>
      <c r="C55" s="10"/>
      <c r="D55" s="10" t="str">
        <f>IF(C55="","",IFERROR(VLOOKUP(C55,'在庫一覧'!$A:$B,2,FALSE),"未登録"))</f>
        <v/>
      </c>
      <c r="E55" s="11" t="str">
        <f>IF(C55="","",IFERROR(VLOOKUP(C55,'在庫一覧'!$A:$K,11,FALSE),0))</f>
        <v/>
      </c>
      <c r="F55" s="11"/>
      <c r="G55" s="11" t="str">
        <f t="shared" si="1"/>
        <v/>
      </c>
      <c r="H55" s="13" t="str">
        <f t="shared" si="2"/>
        <v/>
      </c>
      <c r="I55" s="10"/>
      <c r="J55" s="10"/>
      <c r="K55" s="10"/>
      <c r="L55" s="10"/>
    </row>
    <row r="56" ht="15.75" customHeight="1">
      <c r="A56" s="12"/>
      <c r="B56" s="10"/>
      <c r="C56" s="10"/>
      <c r="D56" s="10" t="str">
        <f>IF(C56="","",IFERROR(VLOOKUP(C56,'在庫一覧'!$A:$B,2,FALSE),"未登録"))</f>
        <v/>
      </c>
      <c r="E56" s="11" t="str">
        <f>IF(C56="","",IFERROR(VLOOKUP(C56,'在庫一覧'!$A:$K,11,FALSE),0))</f>
        <v/>
      </c>
      <c r="F56" s="11"/>
      <c r="G56" s="11" t="str">
        <f t="shared" si="1"/>
        <v/>
      </c>
      <c r="H56" s="13" t="str">
        <f t="shared" si="2"/>
        <v/>
      </c>
      <c r="I56" s="10"/>
      <c r="J56" s="10"/>
      <c r="K56" s="10"/>
      <c r="L56" s="10"/>
    </row>
    <row r="57" ht="15.75" customHeight="1">
      <c r="A57" s="12"/>
      <c r="B57" s="10"/>
      <c r="C57" s="10"/>
      <c r="D57" s="10" t="str">
        <f>IF(C57="","",IFERROR(VLOOKUP(C57,'在庫一覧'!$A:$B,2,FALSE),"未登録"))</f>
        <v/>
      </c>
      <c r="E57" s="11" t="str">
        <f>IF(C57="","",IFERROR(VLOOKUP(C57,'在庫一覧'!$A:$K,11,FALSE),0))</f>
        <v/>
      </c>
      <c r="F57" s="11"/>
      <c r="G57" s="11" t="str">
        <f t="shared" si="1"/>
        <v/>
      </c>
      <c r="H57" s="13" t="str">
        <f t="shared" si="2"/>
        <v/>
      </c>
      <c r="I57" s="10"/>
      <c r="J57" s="10"/>
      <c r="K57" s="10"/>
      <c r="L57" s="10"/>
    </row>
    <row r="58" ht="15.75" customHeight="1">
      <c r="A58" s="12"/>
      <c r="B58" s="10"/>
      <c r="C58" s="10"/>
      <c r="D58" s="10" t="str">
        <f>IF(C58="","",IFERROR(VLOOKUP(C58,'在庫一覧'!$A:$B,2,FALSE),"未登録"))</f>
        <v/>
      </c>
      <c r="E58" s="11" t="str">
        <f>IF(C58="","",IFERROR(VLOOKUP(C58,'在庫一覧'!$A:$K,11,FALSE),0))</f>
        <v/>
      </c>
      <c r="F58" s="11"/>
      <c r="G58" s="11" t="str">
        <f t="shared" si="1"/>
        <v/>
      </c>
      <c r="H58" s="13" t="str">
        <f t="shared" si="2"/>
        <v/>
      </c>
      <c r="I58" s="10"/>
      <c r="J58" s="10"/>
      <c r="K58" s="10"/>
      <c r="L58" s="10"/>
    </row>
    <row r="59" ht="15.75" customHeight="1">
      <c r="A59" s="12"/>
      <c r="B59" s="10"/>
      <c r="C59" s="10"/>
      <c r="D59" s="10" t="str">
        <f>IF(C59="","",IFERROR(VLOOKUP(C59,'在庫一覧'!$A:$B,2,FALSE),"未登録"))</f>
        <v/>
      </c>
      <c r="E59" s="11" t="str">
        <f>IF(C59="","",IFERROR(VLOOKUP(C59,'在庫一覧'!$A:$K,11,FALSE),0))</f>
        <v/>
      </c>
      <c r="F59" s="11"/>
      <c r="G59" s="11" t="str">
        <f t="shared" si="1"/>
        <v/>
      </c>
      <c r="H59" s="13" t="str">
        <f t="shared" si="2"/>
        <v/>
      </c>
      <c r="I59" s="10"/>
      <c r="J59" s="10"/>
      <c r="K59" s="10"/>
      <c r="L59" s="10"/>
    </row>
    <row r="60" ht="15.75" customHeight="1">
      <c r="A60" s="12"/>
      <c r="B60" s="10"/>
      <c r="C60" s="10"/>
      <c r="D60" s="10" t="str">
        <f>IF(C60="","",IFERROR(VLOOKUP(C60,'在庫一覧'!$A:$B,2,FALSE),"未登録"))</f>
        <v/>
      </c>
      <c r="E60" s="11" t="str">
        <f>IF(C60="","",IFERROR(VLOOKUP(C60,'在庫一覧'!$A:$K,11,FALSE),0))</f>
        <v/>
      </c>
      <c r="F60" s="11"/>
      <c r="G60" s="11" t="str">
        <f t="shared" si="1"/>
        <v/>
      </c>
      <c r="H60" s="13" t="str">
        <f t="shared" si="2"/>
        <v/>
      </c>
      <c r="I60" s="10"/>
      <c r="J60" s="10"/>
      <c r="K60" s="10"/>
      <c r="L60" s="10"/>
    </row>
    <row r="61" ht="15.75" customHeight="1">
      <c r="A61" s="12"/>
      <c r="B61" s="10"/>
      <c r="C61" s="10"/>
      <c r="D61" s="10" t="str">
        <f>IF(C61="","",IFERROR(VLOOKUP(C61,'在庫一覧'!$A:$B,2,FALSE),"未登録"))</f>
        <v/>
      </c>
      <c r="E61" s="11" t="str">
        <f>IF(C61="","",IFERROR(VLOOKUP(C61,'在庫一覧'!$A:$K,11,FALSE),0))</f>
        <v/>
      </c>
      <c r="F61" s="11"/>
      <c r="G61" s="11" t="str">
        <f t="shared" si="1"/>
        <v/>
      </c>
      <c r="H61" s="13" t="str">
        <f t="shared" si="2"/>
        <v/>
      </c>
      <c r="I61" s="10"/>
      <c r="J61" s="10"/>
      <c r="K61" s="10"/>
      <c r="L61" s="10"/>
    </row>
    <row r="62" ht="15.75" customHeight="1">
      <c r="A62" s="12"/>
      <c r="B62" s="10"/>
      <c r="C62" s="10"/>
      <c r="D62" s="10" t="str">
        <f>IF(C62="","",IFERROR(VLOOKUP(C62,'在庫一覧'!$A:$B,2,FALSE),"未登録"))</f>
        <v/>
      </c>
      <c r="E62" s="11" t="str">
        <f>IF(C62="","",IFERROR(VLOOKUP(C62,'在庫一覧'!$A:$K,11,FALSE),0))</f>
        <v/>
      </c>
      <c r="F62" s="11"/>
      <c r="G62" s="11" t="str">
        <f t="shared" si="1"/>
        <v/>
      </c>
      <c r="H62" s="13" t="str">
        <f t="shared" si="2"/>
        <v/>
      </c>
      <c r="I62" s="10"/>
      <c r="J62" s="10"/>
      <c r="K62" s="10"/>
      <c r="L62" s="10"/>
    </row>
    <row r="63" ht="15.75" customHeight="1">
      <c r="A63" s="12"/>
      <c r="B63" s="10"/>
      <c r="C63" s="10"/>
      <c r="D63" s="10" t="str">
        <f>IF(C63="","",IFERROR(VLOOKUP(C63,'在庫一覧'!$A:$B,2,FALSE),"未登録"))</f>
        <v/>
      </c>
      <c r="E63" s="11" t="str">
        <f>IF(C63="","",IFERROR(VLOOKUP(C63,'在庫一覧'!$A:$K,11,FALSE),0))</f>
        <v/>
      </c>
      <c r="F63" s="11"/>
      <c r="G63" s="11" t="str">
        <f t="shared" si="1"/>
        <v/>
      </c>
      <c r="H63" s="13" t="str">
        <f t="shared" si="2"/>
        <v/>
      </c>
      <c r="I63" s="10"/>
      <c r="J63" s="10"/>
      <c r="K63" s="10"/>
      <c r="L63" s="10"/>
    </row>
    <row r="64" ht="15.75" customHeight="1">
      <c r="A64" s="12"/>
      <c r="B64" s="10"/>
      <c r="C64" s="10"/>
      <c r="D64" s="10" t="str">
        <f>IF(C64="","",IFERROR(VLOOKUP(C64,'在庫一覧'!$A:$B,2,FALSE),"未登録"))</f>
        <v/>
      </c>
      <c r="E64" s="11" t="str">
        <f>IF(C64="","",IFERROR(VLOOKUP(C64,'在庫一覧'!$A:$K,11,FALSE),0))</f>
        <v/>
      </c>
      <c r="F64" s="11"/>
      <c r="G64" s="11" t="str">
        <f t="shared" si="1"/>
        <v/>
      </c>
      <c r="H64" s="13" t="str">
        <f t="shared" si="2"/>
        <v/>
      </c>
      <c r="I64" s="10"/>
      <c r="J64" s="10"/>
      <c r="K64" s="10"/>
      <c r="L64" s="10"/>
    </row>
    <row r="65" ht="15.75" customHeight="1">
      <c r="A65" s="12"/>
      <c r="B65" s="10"/>
      <c r="C65" s="10"/>
      <c r="D65" s="10" t="str">
        <f>IF(C65="","",IFERROR(VLOOKUP(C65,'在庫一覧'!$A:$B,2,FALSE),"未登録"))</f>
        <v/>
      </c>
      <c r="E65" s="11" t="str">
        <f>IF(C65="","",IFERROR(VLOOKUP(C65,'在庫一覧'!$A:$K,11,FALSE),0))</f>
        <v/>
      </c>
      <c r="F65" s="11"/>
      <c r="G65" s="11" t="str">
        <f t="shared" si="1"/>
        <v/>
      </c>
      <c r="H65" s="13" t="str">
        <f t="shared" si="2"/>
        <v/>
      </c>
      <c r="I65" s="10"/>
      <c r="J65" s="10"/>
      <c r="K65" s="10"/>
      <c r="L65" s="10"/>
    </row>
    <row r="66" ht="15.75" customHeight="1">
      <c r="A66" s="12"/>
      <c r="B66" s="10"/>
      <c r="C66" s="10"/>
      <c r="D66" s="10" t="str">
        <f>IF(C66="","",IFERROR(VLOOKUP(C66,'在庫一覧'!$A:$B,2,FALSE),"未登録"))</f>
        <v/>
      </c>
      <c r="E66" s="11" t="str">
        <f>IF(C66="","",IFERROR(VLOOKUP(C66,'在庫一覧'!$A:$K,11,FALSE),0))</f>
        <v/>
      </c>
      <c r="F66" s="11"/>
      <c r="G66" s="11" t="str">
        <f t="shared" si="1"/>
        <v/>
      </c>
      <c r="H66" s="13" t="str">
        <f t="shared" si="2"/>
        <v/>
      </c>
      <c r="I66" s="10"/>
      <c r="J66" s="10"/>
      <c r="K66" s="10"/>
      <c r="L66" s="10"/>
    </row>
    <row r="67" ht="15.75" customHeight="1">
      <c r="A67" s="12"/>
      <c r="B67" s="10"/>
      <c r="C67" s="10"/>
      <c r="D67" s="10" t="str">
        <f>IF(C67="","",IFERROR(VLOOKUP(C67,'在庫一覧'!$A:$B,2,FALSE),"未登録"))</f>
        <v/>
      </c>
      <c r="E67" s="11" t="str">
        <f>IF(C67="","",IFERROR(VLOOKUP(C67,'在庫一覧'!$A:$K,11,FALSE),0))</f>
        <v/>
      </c>
      <c r="F67" s="11"/>
      <c r="G67" s="11" t="str">
        <f t="shared" si="1"/>
        <v/>
      </c>
      <c r="H67" s="13" t="str">
        <f t="shared" si="2"/>
        <v/>
      </c>
      <c r="I67" s="10"/>
      <c r="J67" s="10"/>
      <c r="K67" s="10"/>
      <c r="L67" s="10"/>
    </row>
    <row r="68" ht="15.75" customHeight="1">
      <c r="A68" s="12"/>
      <c r="B68" s="10"/>
      <c r="C68" s="10"/>
      <c r="D68" s="10" t="str">
        <f>IF(C68="","",IFERROR(VLOOKUP(C68,'在庫一覧'!$A:$B,2,FALSE),"未登録"))</f>
        <v/>
      </c>
      <c r="E68" s="11" t="str">
        <f>IF(C68="","",IFERROR(VLOOKUP(C68,'在庫一覧'!$A:$K,11,FALSE),0))</f>
        <v/>
      </c>
      <c r="F68" s="11"/>
      <c r="G68" s="11" t="str">
        <f t="shared" si="1"/>
        <v/>
      </c>
      <c r="H68" s="13" t="str">
        <f t="shared" si="2"/>
        <v/>
      </c>
      <c r="I68" s="10"/>
      <c r="J68" s="10"/>
      <c r="K68" s="10"/>
      <c r="L68" s="10"/>
    </row>
    <row r="69" ht="15.75" customHeight="1">
      <c r="A69" s="12"/>
      <c r="B69" s="10"/>
      <c r="C69" s="10"/>
      <c r="D69" s="10" t="str">
        <f>IF(C69="","",IFERROR(VLOOKUP(C69,'在庫一覧'!$A:$B,2,FALSE),"未登録"))</f>
        <v/>
      </c>
      <c r="E69" s="11" t="str">
        <f>IF(C69="","",IFERROR(VLOOKUP(C69,'在庫一覧'!$A:$K,11,FALSE),0))</f>
        <v/>
      </c>
      <c r="F69" s="11"/>
      <c r="G69" s="11" t="str">
        <f t="shared" si="1"/>
        <v/>
      </c>
      <c r="H69" s="13" t="str">
        <f t="shared" si="2"/>
        <v/>
      </c>
      <c r="I69" s="10"/>
      <c r="J69" s="10"/>
      <c r="K69" s="10"/>
      <c r="L69" s="10"/>
    </row>
    <row r="70" ht="15.75" customHeight="1">
      <c r="A70" s="12"/>
      <c r="B70" s="10"/>
      <c r="C70" s="10"/>
      <c r="D70" s="10" t="str">
        <f>IF(C70="","",IFERROR(VLOOKUP(C70,'在庫一覧'!$A:$B,2,FALSE),"未登録"))</f>
        <v/>
      </c>
      <c r="E70" s="11" t="str">
        <f>IF(C70="","",IFERROR(VLOOKUP(C70,'在庫一覧'!$A:$K,11,FALSE),0))</f>
        <v/>
      </c>
      <c r="F70" s="11"/>
      <c r="G70" s="11" t="str">
        <f t="shared" si="1"/>
        <v/>
      </c>
      <c r="H70" s="13" t="str">
        <f t="shared" si="2"/>
        <v/>
      </c>
      <c r="I70" s="10"/>
      <c r="J70" s="10"/>
      <c r="K70" s="10"/>
      <c r="L70" s="10"/>
    </row>
    <row r="71" ht="15.75" customHeight="1">
      <c r="A71" s="12"/>
      <c r="B71" s="10"/>
      <c r="C71" s="10"/>
      <c r="D71" s="10" t="str">
        <f>IF(C71="","",IFERROR(VLOOKUP(C71,'在庫一覧'!$A:$B,2,FALSE),"未登録"))</f>
        <v/>
      </c>
      <c r="E71" s="11" t="str">
        <f>IF(C71="","",IFERROR(VLOOKUP(C71,'在庫一覧'!$A:$K,11,FALSE),0))</f>
        <v/>
      </c>
      <c r="F71" s="11"/>
      <c r="G71" s="11" t="str">
        <f t="shared" si="1"/>
        <v/>
      </c>
      <c r="H71" s="13" t="str">
        <f t="shared" si="2"/>
        <v/>
      </c>
      <c r="I71" s="10"/>
      <c r="J71" s="10"/>
      <c r="K71" s="10"/>
      <c r="L71" s="10"/>
    </row>
    <row r="72" ht="15.75" customHeight="1">
      <c r="A72" s="12"/>
      <c r="B72" s="10"/>
      <c r="C72" s="10"/>
      <c r="D72" s="10" t="str">
        <f>IF(C72="","",IFERROR(VLOOKUP(C72,'在庫一覧'!$A:$B,2,FALSE),"未登録"))</f>
        <v/>
      </c>
      <c r="E72" s="11" t="str">
        <f>IF(C72="","",IFERROR(VLOOKUP(C72,'在庫一覧'!$A:$K,11,FALSE),0))</f>
        <v/>
      </c>
      <c r="F72" s="11"/>
      <c r="G72" s="11" t="str">
        <f t="shared" si="1"/>
        <v/>
      </c>
      <c r="H72" s="13" t="str">
        <f t="shared" si="2"/>
        <v/>
      </c>
      <c r="I72" s="10"/>
      <c r="J72" s="10"/>
      <c r="K72" s="10"/>
      <c r="L72" s="10"/>
    </row>
    <row r="73" ht="15.75" customHeight="1">
      <c r="A73" s="12"/>
      <c r="B73" s="10"/>
      <c r="C73" s="10"/>
      <c r="D73" s="10" t="str">
        <f>IF(C73="","",IFERROR(VLOOKUP(C73,'在庫一覧'!$A:$B,2,FALSE),"未登録"))</f>
        <v/>
      </c>
      <c r="E73" s="11" t="str">
        <f>IF(C73="","",IFERROR(VLOOKUP(C73,'在庫一覧'!$A:$K,11,FALSE),0))</f>
        <v/>
      </c>
      <c r="F73" s="11"/>
      <c r="G73" s="11" t="str">
        <f t="shared" si="1"/>
        <v/>
      </c>
      <c r="H73" s="13" t="str">
        <f t="shared" si="2"/>
        <v/>
      </c>
      <c r="I73" s="10"/>
      <c r="J73" s="10"/>
      <c r="K73" s="10"/>
      <c r="L73" s="10"/>
    </row>
    <row r="74" ht="15.75" customHeight="1">
      <c r="A74" s="12"/>
      <c r="B74" s="10"/>
      <c r="C74" s="10"/>
      <c r="D74" s="10" t="str">
        <f>IF(C74="","",IFERROR(VLOOKUP(C74,'在庫一覧'!$A:$B,2,FALSE),"未登録"))</f>
        <v/>
      </c>
      <c r="E74" s="11" t="str">
        <f>IF(C74="","",IFERROR(VLOOKUP(C74,'在庫一覧'!$A:$K,11,FALSE),0))</f>
        <v/>
      </c>
      <c r="F74" s="11"/>
      <c r="G74" s="11" t="str">
        <f t="shared" si="1"/>
        <v/>
      </c>
      <c r="H74" s="13" t="str">
        <f t="shared" si="2"/>
        <v/>
      </c>
      <c r="I74" s="10"/>
      <c r="J74" s="10"/>
      <c r="K74" s="10"/>
      <c r="L74" s="10"/>
    </row>
    <row r="75" ht="15.75" customHeight="1">
      <c r="A75" s="12"/>
      <c r="B75" s="10"/>
      <c r="C75" s="10"/>
      <c r="D75" s="10" t="str">
        <f>IF(C75="","",IFERROR(VLOOKUP(C75,'在庫一覧'!$A:$B,2,FALSE),"未登録"))</f>
        <v/>
      </c>
      <c r="E75" s="11" t="str">
        <f>IF(C75="","",IFERROR(VLOOKUP(C75,'在庫一覧'!$A:$K,11,FALSE),0))</f>
        <v/>
      </c>
      <c r="F75" s="11"/>
      <c r="G75" s="11" t="str">
        <f t="shared" si="1"/>
        <v/>
      </c>
      <c r="H75" s="13" t="str">
        <f t="shared" si="2"/>
        <v/>
      </c>
      <c r="I75" s="10"/>
      <c r="J75" s="10"/>
      <c r="K75" s="10"/>
      <c r="L75" s="10"/>
    </row>
    <row r="76" ht="15.75" customHeight="1">
      <c r="A76" s="12"/>
      <c r="B76" s="10"/>
      <c r="C76" s="10"/>
      <c r="D76" s="10" t="str">
        <f>IF(C76="","",IFERROR(VLOOKUP(C76,'在庫一覧'!$A:$B,2,FALSE),"未登録"))</f>
        <v/>
      </c>
      <c r="E76" s="11" t="str">
        <f>IF(C76="","",IFERROR(VLOOKUP(C76,'在庫一覧'!$A:$K,11,FALSE),0))</f>
        <v/>
      </c>
      <c r="F76" s="11"/>
      <c r="G76" s="11" t="str">
        <f t="shared" si="1"/>
        <v/>
      </c>
      <c r="H76" s="13" t="str">
        <f t="shared" si="2"/>
        <v/>
      </c>
      <c r="I76" s="10"/>
      <c r="J76" s="10"/>
      <c r="K76" s="10"/>
      <c r="L76" s="10"/>
    </row>
    <row r="77" ht="15.75" customHeight="1">
      <c r="A77" s="12"/>
      <c r="B77" s="10"/>
      <c r="C77" s="10"/>
      <c r="D77" s="10" t="str">
        <f>IF(C77="","",IFERROR(VLOOKUP(C77,'在庫一覧'!$A:$B,2,FALSE),"未登録"))</f>
        <v/>
      </c>
      <c r="E77" s="11" t="str">
        <f>IF(C77="","",IFERROR(VLOOKUP(C77,'在庫一覧'!$A:$K,11,FALSE),0))</f>
        <v/>
      </c>
      <c r="F77" s="11"/>
      <c r="G77" s="11" t="str">
        <f t="shared" si="1"/>
        <v/>
      </c>
      <c r="H77" s="13" t="str">
        <f t="shared" si="2"/>
        <v/>
      </c>
      <c r="I77" s="10"/>
      <c r="J77" s="10"/>
      <c r="K77" s="10"/>
      <c r="L77" s="10"/>
    </row>
    <row r="78" ht="15.75" customHeight="1">
      <c r="A78" s="12"/>
      <c r="B78" s="10"/>
      <c r="C78" s="10"/>
      <c r="D78" s="10" t="str">
        <f>IF(C78="","",IFERROR(VLOOKUP(C78,'在庫一覧'!$A:$B,2,FALSE),"未登録"))</f>
        <v/>
      </c>
      <c r="E78" s="11" t="str">
        <f>IF(C78="","",IFERROR(VLOOKUP(C78,'在庫一覧'!$A:$K,11,FALSE),0))</f>
        <v/>
      </c>
      <c r="F78" s="11"/>
      <c r="G78" s="11" t="str">
        <f t="shared" si="1"/>
        <v/>
      </c>
      <c r="H78" s="13" t="str">
        <f t="shared" si="2"/>
        <v/>
      </c>
      <c r="I78" s="10"/>
      <c r="J78" s="10"/>
      <c r="K78" s="10"/>
      <c r="L78" s="10"/>
    </row>
    <row r="79" ht="15.75" customHeight="1">
      <c r="A79" s="12"/>
      <c r="B79" s="10"/>
      <c r="C79" s="10"/>
      <c r="D79" s="10" t="str">
        <f>IF(C79="","",IFERROR(VLOOKUP(C79,'在庫一覧'!$A:$B,2,FALSE),"未登録"))</f>
        <v/>
      </c>
      <c r="E79" s="11" t="str">
        <f>IF(C79="","",IFERROR(VLOOKUP(C79,'在庫一覧'!$A:$K,11,FALSE),0))</f>
        <v/>
      </c>
      <c r="F79" s="11"/>
      <c r="G79" s="11" t="str">
        <f t="shared" si="1"/>
        <v/>
      </c>
      <c r="H79" s="13" t="str">
        <f t="shared" si="2"/>
        <v/>
      </c>
      <c r="I79" s="10"/>
      <c r="J79" s="10"/>
      <c r="K79" s="10"/>
      <c r="L79" s="10"/>
    </row>
    <row r="80" ht="15.75" customHeight="1">
      <c r="A80" s="12"/>
      <c r="B80" s="10"/>
      <c r="C80" s="10"/>
      <c r="D80" s="10" t="str">
        <f>IF(C80="","",IFERROR(VLOOKUP(C80,'在庫一覧'!$A:$B,2,FALSE),"未登録"))</f>
        <v/>
      </c>
      <c r="E80" s="11" t="str">
        <f>IF(C80="","",IFERROR(VLOOKUP(C80,'在庫一覧'!$A:$K,11,FALSE),0))</f>
        <v/>
      </c>
      <c r="F80" s="11"/>
      <c r="G80" s="11" t="str">
        <f t="shared" si="1"/>
        <v/>
      </c>
      <c r="H80" s="13" t="str">
        <f t="shared" si="2"/>
        <v/>
      </c>
      <c r="I80" s="10"/>
      <c r="J80" s="10"/>
      <c r="K80" s="10"/>
      <c r="L80" s="10"/>
    </row>
    <row r="81" ht="15.75" customHeight="1">
      <c r="A81" s="12"/>
      <c r="B81" s="10"/>
      <c r="C81" s="10"/>
      <c r="D81" s="10" t="str">
        <f>IF(C81="","",IFERROR(VLOOKUP(C81,'在庫一覧'!$A:$B,2,FALSE),"未登録"))</f>
        <v/>
      </c>
      <c r="E81" s="11" t="str">
        <f>IF(C81="","",IFERROR(VLOOKUP(C81,'在庫一覧'!$A:$K,11,FALSE),0))</f>
        <v/>
      </c>
      <c r="F81" s="11"/>
      <c r="G81" s="11" t="str">
        <f t="shared" si="1"/>
        <v/>
      </c>
      <c r="H81" s="13" t="str">
        <f t="shared" si="2"/>
        <v/>
      </c>
      <c r="I81" s="10"/>
      <c r="J81" s="10"/>
      <c r="K81" s="10"/>
      <c r="L81" s="10"/>
    </row>
    <row r="82" ht="15.75" customHeight="1">
      <c r="A82" s="12"/>
      <c r="B82" s="10"/>
      <c r="C82" s="10"/>
      <c r="D82" s="10" t="str">
        <f>IF(C82="","",IFERROR(VLOOKUP(C82,'在庫一覧'!$A:$B,2,FALSE),"未登録"))</f>
        <v/>
      </c>
      <c r="E82" s="11" t="str">
        <f>IF(C82="","",IFERROR(VLOOKUP(C82,'在庫一覧'!$A:$K,11,FALSE),0))</f>
        <v/>
      </c>
      <c r="F82" s="11"/>
      <c r="G82" s="11" t="str">
        <f t="shared" si="1"/>
        <v/>
      </c>
      <c r="H82" s="13" t="str">
        <f t="shared" si="2"/>
        <v/>
      </c>
      <c r="I82" s="10"/>
      <c r="J82" s="10"/>
      <c r="K82" s="10"/>
      <c r="L82" s="10"/>
    </row>
    <row r="83" ht="15.75" customHeight="1">
      <c r="A83" s="12"/>
      <c r="B83" s="10"/>
      <c r="C83" s="10"/>
      <c r="D83" s="10" t="str">
        <f>IF(C83="","",IFERROR(VLOOKUP(C83,'在庫一覧'!$A:$B,2,FALSE),"未登録"))</f>
        <v/>
      </c>
      <c r="E83" s="11" t="str">
        <f>IF(C83="","",IFERROR(VLOOKUP(C83,'在庫一覧'!$A:$K,11,FALSE),0))</f>
        <v/>
      </c>
      <c r="F83" s="11"/>
      <c r="G83" s="11" t="str">
        <f t="shared" si="1"/>
        <v/>
      </c>
      <c r="H83" s="13" t="str">
        <f t="shared" si="2"/>
        <v/>
      </c>
      <c r="I83" s="10"/>
      <c r="J83" s="10"/>
      <c r="K83" s="10"/>
      <c r="L83" s="10"/>
    </row>
    <row r="84" ht="15.75" customHeight="1">
      <c r="A84" s="12"/>
      <c r="B84" s="10"/>
      <c r="C84" s="10"/>
      <c r="D84" s="10" t="str">
        <f>IF(C84="","",IFERROR(VLOOKUP(C84,'在庫一覧'!$A:$B,2,FALSE),"未登録"))</f>
        <v/>
      </c>
      <c r="E84" s="11" t="str">
        <f>IF(C84="","",IFERROR(VLOOKUP(C84,'在庫一覧'!$A:$K,11,FALSE),0))</f>
        <v/>
      </c>
      <c r="F84" s="11"/>
      <c r="G84" s="11" t="str">
        <f t="shared" si="1"/>
        <v/>
      </c>
      <c r="H84" s="13" t="str">
        <f t="shared" si="2"/>
        <v/>
      </c>
      <c r="I84" s="10"/>
      <c r="J84" s="10"/>
      <c r="K84" s="10"/>
      <c r="L84" s="10"/>
    </row>
    <row r="85" ht="15.75" customHeight="1">
      <c r="A85" s="12"/>
      <c r="B85" s="10"/>
      <c r="C85" s="10"/>
      <c r="D85" s="10" t="str">
        <f>IF(C85="","",IFERROR(VLOOKUP(C85,'在庫一覧'!$A:$B,2,FALSE),"未登録"))</f>
        <v/>
      </c>
      <c r="E85" s="11" t="str">
        <f>IF(C85="","",IFERROR(VLOOKUP(C85,'在庫一覧'!$A:$K,11,FALSE),0))</f>
        <v/>
      </c>
      <c r="F85" s="11"/>
      <c r="G85" s="11" t="str">
        <f t="shared" si="1"/>
        <v/>
      </c>
      <c r="H85" s="13" t="str">
        <f t="shared" si="2"/>
        <v/>
      </c>
      <c r="I85" s="10"/>
      <c r="J85" s="10"/>
      <c r="K85" s="10"/>
      <c r="L85" s="10"/>
    </row>
    <row r="86" ht="15.75" customHeight="1">
      <c r="A86" s="12"/>
      <c r="B86" s="10"/>
      <c r="C86" s="10"/>
      <c r="D86" s="10" t="str">
        <f>IF(C86="","",IFERROR(VLOOKUP(C86,'在庫一覧'!$A:$B,2,FALSE),"未登録"))</f>
        <v/>
      </c>
      <c r="E86" s="11" t="str">
        <f>IF(C86="","",IFERROR(VLOOKUP(C86,'在庫一覧'!$A:$K,11,FALSE),0))</f>
        <v/>
      </c>
      <c r="F86" s="11"/>
      <c r="G86" s="11" t="str">
        <f t="shared" si="1"/>
        <v/>
      </c>
      <c r="H86" s="13" t="str">
        <f t="shared" si="2"/>
        <v/>
      </c>
      <c r="I86" s="10"/>
      <c r="J86" s="10"/>
      <c r="K86" s="10"/>
      <c r="L86" s="10"/>
    </row>
    <row r="87" ht="15.75" customHeight="1">
      <c r="A87" s="12"/>
      <c r="B87" s="10"/>
      <c r="C87" s="10"/>
      <c r="D87" s="10" t="str">
        <f>IF(C87="","",IFERROR(VLOOKUP(C87,'在庫一覧'!$A:$B,2,FALSE),"未登録"))</f>
        <v/>
      </c>
      <c r="E87" s="11" t="str">
        <f>IF(C87="","",IFERROR(VLOOKUP(C87,'在庫一覧'!$A:$K,11,FALSE),0))</f>
        <v/>
      </c>
      <c r="F87" s="11"/>
      <c r="G87" s="11" t="str">
        <f t="shared" si="1"/>
        <v/>
      </c>
      <c r="H87" s="13" t="str">
        <f t="shared" si="2"/>
        <v/>
      </c>
      <c r="I87" s="10"/>
      <c r="J87" s="10"/>
      <c r="K87" s="10"/>
      <c r="L87" s="10"/>
    </row>
    <row r="88" ht="15.75" customHeight="1">
      <c r="A88" s="12"/>
      <c r="B88" s="10"/>
      <c r="C88" s="10"/>
      <c r="D88" s="10" t="str">
        <f>IF(C88="","",IFERROR(VLOOKUP(C88,'在庫一覧'!$A:$B,2,FALSE),"未登録"))</f>
        <v/>
      </c>
      <c r="E88" s="11" t="str">
        <f>IF(C88="","",IFERROR(VLOOKUP(C88,'在庫一覧'!$A:$K,11,FALSE),0))</f>
        <v/>
      </c>
      <c r="F88" s="11"/>
      <c r="G88" s="11" t="str">
        <f t="shared" si="1"/>
        <v/>
      </c>
      <c r="H88" s="13" t="str">
        <f t="shared" si="2"/>
        <v/>
      </c>
      <c r="I88" s="10"/>
      <c r="J88" s="10"/>
      <c r="K88" s="10"/>
      <c r="L88" s="10"/>
    </row>
    <row r="89" ht="15.75" customHeight="1">
      <c r="A89" s="12"/>
      <c r="B89" s="10"/>
      <c r="C89" s="10"/>
      <c r="D89" s="10" t="str">
        <f>IF(C89="","",IFERROR(VLOOKUP(C89,'在庫一覧'!$A:$B,2,FALSE),"未登録"))</f>
        <v/>
      </c>
      <c r="E89" s="11" t="str">
        <f>IF(C89="","",IFERROR(VLOOKUP(C89,'在庫一覧'!$A:$K,11,FALSE),0))</f>
        <v/>
      </c>
      <c r="F89" s="11"/>
      <c r="G89" s="11" t="str">
        <f t="shared" si="1"/>
        <v/>
      </c>
      <c r="H89" s="13" t="str">
        <f t="shared" si="2"/>
        <v/>
      </c>
      <c r="I89" s="10"/>
      <c r="J89" s="10"/>
      <c r="K89" s="10"/>
      <c r="L89" s="10"/>
    </row>
    <row r="90" ht="15.75" customHeight="1">
      <c r="A90" s="12"/>
      <c r="B90" s="10"/>
      <c r="C90" s="10"/>
      <c r="D90" s="10" t="str">
        <f>IF(C90="","",IFERROR(VLOOKUP(C90,'在庫一覧'!$A:$B,2,FALSE),"未登録"))</f>
        <v/>
      </c>
      <c r="E90" s="11" t="str">
        <f>IF(C90="","",IFERROR(VLOOKUP(C90,'在庫一覧'!$A:$K,11,FALSE),0))</f>
        <v/>
      </c>
      <c r="F90" s="11"/>
      <c r="G90" s="11" t="str">
        <f t="shared" si="1"/>
        <v/>
      </c>
      <c r="H90" s="13" t="str">
        <f t="shared" si="2"/>
        <v/>
      </c>
      <c r="I90" s="10"/>
      <c r="J90" s="10"/>
      <c r="K90" s="10"/>
      <c r="L90" s="10"/>
    </row>
    <row r="91" ht="15.75" customHeight="1">
      <c r="A91" s="12"/>
      <c r="B91" s="10"/>
      <c r="C91" s="10"/>
      <c r="D91" s="10" t="str">
        <f>IF(C91="","",IFERROR(VLOOKUP(C91,'在庫一覧'!$A:$B,2,FALSE),"未登録"))</f>
        <v/>
      </c>
      <c r="E91" s="11" t="str">
        <f>IF(C91="","",IFERROR(VLOOKUP(C91,'在庫一覧'!$A:$K,11,FALSE),0))</f>
        <v/>
      </c>
      <c r="F91" s="11"/>
      <c r="G91" s="11" t="str">
        <f t="shared" si="1"/>
        <v/>
      </c>
      <c r="H91" s="13" t="str">
        <f t="shared" si="2"/>
        <v/>
      </c>
      <c r="I91" s="10"/>
      <c r="J91" s="10"/>
      <c r="K91" s="10"/>
      <c r="L91" s="10"/>
    </row>
    <row r="92" ht="15.75" customHeight="1">
      <c r="A92" s="12"/>
      <c r="B92" s="10"/>
      <c r="C92" s="10"/>
      <c r="D92" s="10" t="str">
        <f>IF(C92="","",IFERROR(VLOOKUP(C92,'在庫一覧'!$A:$B,2,FALSE),"未登録"))</f>
        <v/>
      </c>
      <c r="E92" s="11" t="str">
        <f>IF(C92="","",IFERROR(VLOOKUP(C92,'在庫一覧'!$A:$K,11,FALSE),0))</f>
        <v/>
      </c>
      <c r="F92" s="11"/>
      <c r="G92" s="11" t="str">
        <f t="shared" si="1"/>
        <v/>
      </c>
      <c r="H92" s="13" t="str">
        <f t="shared" si="2"/>
        <v/>
      </c>
      <c r="I92" s="10"/>
      <c r="J92" s="10"/>
      <c r="K92" s="10"/>
      <c r="L92" s="10"/>
    </row>
    <row r="93" ht="15.75" customHeight="1">
      <c r="A93" s="12"/>
      <c r="B93" s="10"/>
      <c r="C93" s="10"/>
      <c r="D93" s="10" t="str">
        <f>IF(C93="","",IFERROR(VLOOKUP(C93,'在庫一覧'!$A:$B,2,FALSE),"未登録"))</f>
        <v/>
      </c>
      <c r="E93" s="11" t="str">
        <f>IF(C93="","",IFERROR(VLOOKUP(C93,'在庫一覧'!$A:$K,11,FALSE),0))</f>
        <v/>
      </c>
      <c r="F93" s="11"/>
      <c r="G93" s="11" t="str">
        <f t="shared" si="1"/>
        <v/>
      </c>
      <c r="H93" s="13" t="str">
        <f t="shared" si="2"/>
        <v/>
      </c>
      <c r="I93" s="10"/>
      <c r="J93" s="10"/>
      <c r="K93" s="10"/>
      <c r="L93" s="10"/>
    </row>
    <row r="94" ht="15.75" customHeight="1">
      <c r="A94" s="12"/>
      <c r="B94" s="10"/>
      <c r="C94" s="10"/>
      <c r="D94" s="10" t="str">
        <f>IF(C94="","",IFERROR(VLOOKUP(C94,'在庫一覧'!$A:$B,2,FALSE),"未登録"))</f>
        <v/>
      </c>
      <c r="E94" s="11" t="str">
        <f>IF(C94="","",IFERROR(VLOOKUP(C94,'在庫一覧'!$A:$K,11,FALSE),0))</f>
        <v/>
      </c>
      <c r="F94" s="11"/>
      <c r="G94" s="11" t="str">
        <f t="shared" si="1"/>
        <v/>
      </c>
      <c r="H94" s="13" t="str">
        <f t="shared" si="2"/>
        <v/>
      </c>
      <c r="I94" s="10"/>
      <c r="J94" s="10"/>
      <c r="K94" s="10"/>
      <c r="L94" s="10"/>
    </row>
    <row r="95" ht="15.75" customHeight="1">
      <c r="A95" s="12"/>
      <c r="B95" s="10"/>
      <c r="C95" s="10"/>
      <c r="D95" s="10" t="str">
        <f>IF(C95="","",IFERROR(VLOOKUP(C95,'在庫一覧'!$A:$B,2,FALSE),"未登録"))</f>
        <v/>
      </c>
      <c r="E95" s="11" t="str">
        <f>IF(C95="","",IFERROR(VLOOKUP(C95,'在庫一覧'!$A:$K,11,FALSE),0))</f>
        <v/>
      </c>
      <c r="F95" s="11"/>
      <c r="G95" s="11" t="str">
        <f t="shared" si="1"/>
        <v/>
      </c>
      <c r="H95" s="13" t="str">
        <f t="shared" si="2"/>
        <v/>
      </c>
      <c r="I95" s="10"/>
      <c r="J95" s="10"/>
      <c r="K95" s="10"/>
      <c r="L95" s="10"/>
    </row>
    <row r="96" ht="15.75" customHeight="1">
      <c r="A96" s="12"/>
      <c r="B96" s="10"/>
      <c r="C96" s="10"/>
      <c r="D96" s="10" t="str">
        <f>IF(C96="","",IFERROR(VLOOKUP(C96,'在庫一覧'!$A:$B,2,FALSE),"未登録"))</f>
        <v/>
      </c>
      <c r="E96" s="11" t="str">
        <f>IF(C96="","",IFERROR(VLOOKUP(C96,'在庫一覧'!$A:$K,11,FALSE),0))</f>
        <v/>
      </c>
      <c r="F96" s="11"/>
      <c r="G96" s="11" t="str">
        <f t="shared" si="1"/>
        <v/>
      </c>
      <c r="H96" s="13" t="str">
        <f t="shared" si="2"/>
        <v/>
      </c>
      <c r="I96" s="10"/>
      <c r="J96" s="10"/>
      <c r="K96" s="10"/>
      <c r="L96" s="10"/>
    </row>
    <row r="97" ht="15.75" customHeight="1">
      <c r="A97" s="12"/>
      <c r="B97" s="10"/>
      <c r="C97" s="10"/>
      <c r="D97" s="10" t="str">
        <f>IF(C97="","",IFERROR(VLOOKUP(C97,'在庫一覧'!$A:$B,2,FALSE),"未登録"))</f>
        <v/>
      </c>
      <c r="E97" s="11" t="str">
        <f>IF(C97="","",IFERROR(VLOOKUP(C97,'在庫一覧'!$A:$K,11,FALSE),0))</f>
        <v/>
      </c>
      <c r="F97" s="11"/>
      <c r="G97" s="11" t="str">
        <f t="shared" si="1"/>
        <v/>
      </c>
      <c r="H97" s="13" t="str">
        <f t="shared" si="2"/>
        <v/>
      </c>
      <c r="I97" s="10"/>
      <c r="J97" s="10"/>
      <c r="K97" s="10"/>
      <c r="L97" s="10"/>
    </row>
    <row r="98" ht="15.75" customHeight="1">
      <c r="A98" s="12"/>
      <c r="B98" s="10"/>
      <c r="C98" s="10"/>
      <c r="D98" s="10" t="str">
        <f>IF(C98="","",IFERROR(VLOOKUP(C98,'在庫一覧'!$A:$B,2,FALSE),"未登録"))</f>
        <v/>
      </c>
      <c r="E98" s="11" t="str">
        <f>IF(C98="","",IFERROR(VLOOKUP(C98,'在庫一覧'!$A:$K,11,FALSE),0))</f>
        <v/>
      </c>
      <c r="F98" s="11"/>
      <c r="G98" s="11" t="str">
        <f t="shared" si="1"/>
        <v/>
      </c>
      <c r="H98" s="13" t="str">
        <f t="shared" si="2"/>
        <v/>
      </c>
      <c r="I98" s="10"/>
      <c r="J98" s="10"/>
      <c r="K98" s="10"/>
      <c r="L98" s="10"/>
    </row>
    <row r="99" ht="15.75" customHeight="1">
      <c r="A99" s="12"/>
      <c r="B99" s="10"/>
      <c r="C99" s="10"/>
      <c r="D99" s="10" t="str">
        <f>IF(C99="","",IFERROR(VLOOKUP(C99,'在庫一覧'!$A:$B,2,FALSE),"未登録"))</f>
        <v/>
      </c>
      <c r="E99" s="11" t="str">
        <f>IF(C99="","",IFERROR(VLOOKUP(C99,'在庫一覧'!$A:$K,11,FALSE),0))</f>
        <v/>
      </c>
      <c r="F99" s="11"/>
      <c r="G99" s="11" t="str">
        <f t="shared" si="1"/>
        <v/>
      </c>
      <c r="H99" s="13" t="str">
        <f t="shared" si="2"/>
        <v/>
      </c>
      <c r="I99" s="10"/>
      <c r="J99" s="10"/>
      <c r="K99" s="10"/>
      <c r="L99" s="10"/>
    </row>
    <row r="100" ht="15.75" customHeight="1">
      <c r="A100" s="12"/>
      <c r="B100" s="10"/>
      <c r="C100" s="10"/>
      <c r="D100" s="10" t="str">
        <f>IF(C100="","",IFERROR(VLOOKUP(C100,'在庫一覧'!$A:$B,2,FALSE),"未登録"))</f>
        <v/>
      </c>
      <c r="E100" s="11" t="str">
        <f>IF(C100="","",IFERROR(VLOOKUP(C100,'在庫一覧'!$A:$K,11,FALSE),0))</f>
        <v/>
      </c>
      <c r="F100" s="11"/>
      <c r="G100" s="11" t="str">
        <f t="shared" si="1"/>
        <v/>
      </c>
      <c r="H100" s="13" t="str">
        <f t="shared" si="2"/>
        <v/>
      </c>
      <c r="I100" s="10"/>
      <c r="J100" s="10"/>
      <c r="K100" s="10"/>
      <c r="L100" s="10"/>
    </row>
    <row r="101" ht="15.75" customHeight="1">
      <c r="A101" s="12"/>
      <c r="B101" s="10"/>
      <c r="C101" s="10"/>
      <c r="D101" s="10" t="str">
        <f>IF(C101="","",IFERROR(VLOOKUP(C101,'在庫一覧'!$A:$B,2,FALSE),"未登録"))</f>
        <v/>
      </c>
      <c r="E101" s="11" t="str">
        <f>IF(C101="","",IFERROR(VLOOKUP(C101,'在庫一覧'!$A:$K,11,FALSE),0))</f>
        <v/>
      </c>
      <c r="F101" s="11"/>
      <c r="G101" s="11" t="str">
        <f t="shared" si="1"/>
        <v/>
      </c>
      <c r="H101" s="13" t="str">
        <f t="shared" si="2"/>
        <v/>
      </c>
      <c r="I101" s="10"/>
      <c r="J101" s="10"/>
      <c r="K101" s="10"/>
      <c r="L101" s="10"/>
    </row>
    <row r="102" ht="15.75" customHeight="1">
      <c r="A102" s="12"/>
      <c r="B102" s="10"/>
      <c r="C102" s="10"/>
      <c r="D102" s="10" t="str">
        <f>IF(C102="","",IFERROR(VLOOKUP(C102,'在庫一覧'!$A:$B,2,FALSE),"未登録"))</f>
        <v/>
      </c>
      <c r="E102" s="11" t="str">
        <f>IF(C102="","",IFERROR(VLOOKUP(C102,'在庫一覧'!$A:$K,11,FALSE),0))</f>
        <v/>
      </c>
      <c r="F102" s="11"/>
      <c r="G102" s="11" t="str">
        <f t="shared" si="1"/>
        <v/>
      </c>
      <c r="H102" s="13" t="str">
        <f t="shared" si="2"/>
        <v/>
      </c>
      <c r="I102" s="10"/>
      <c r="J102" s="10"/>
      <c r="K102" s="10"/>
      <c r="L102" s="10"/>
    </row>
    <row r="103" ht="15.75" customHeight="1">
      <c r="A103" s="12"/>
      <c r="B103" s="10"/>
      <c r="C103" s="10"/>
      <c r="D103" s="10" t="str">
        <f>IF(C103="","",IFERROR(VLOOKUP(C103,'在庫一覧'!$A:$B,2,FALSE),"未登録"))</f>
        <v/>
      </c>
      <c r="E103" s="11" t="str">
        <f>IF(C103="","",IFERROR(VLOOKUP(C103,'在庫一覧'!$A:$K,11,FALSE),0))</f>
        <v/>
      </c>
      <c r="F103" s="11"/>
      <c r="G103" s="11" t="str">
        <f t="shared" si="1"/>
        <v/>
      </c>
      <c r="H103" s="13" t="str">
        <f t="shared" si="2"/>
        <v/>
      </c>
      <c r="I103" s="10"/>
      <c r="J103" s="10"/>
      <c r="K103" s="10"/>
      <c r="L103" s="10"/>
    </row>
    <row r="104" ht="15.75" customHeight="1">
      <c r="A104" s="12"/>
      <c r="B104" s="10"/>
      <c r="C104" s="10"/>
      <c r="D104" s="10" t="str">
        <f>IF(C104="","",IFERROR(VLOOKUP(C104,'在庫一覧'!$A:$B,2,FALSE),"未登録"))</f>
        <v/>
      </c>
      <c r="E104" s="11" t="str">
        <f>IF(C104="","",IFERROR(VLOOKUP(C104,'在庫一覧'!$A:$K,11,FALSE),0))</f>
        <v/>
      </c>
      <c r="F104" s="11"/>
      <c r="G104" s="11" t="str">
        <f t="shared" si="1"/>
        <v/>
      </c>
      <c r="H104" s="13" t="str">
        <f t="shared" si="2"/>
        <v/>
      </c>
      <c r="I104" s="10"/>
      <c r="J104" s="10"/>
      <c r="K104" s="10"/>
      <c r="L104" s="10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L1"/>
    <mergeCell ref="A2:L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4" width="11.25"/>
    <col customWidth="1" min="5" max="6" width="14.75"/>
    <col customWidth="1" min="7" max="7" width="25.0"/>
    <col customWidth="1" min="8" max="26" width="8.63"/>
  </cols>
  <sheetData>
    <row r="1" ht="21.0" customHeight="1">
      <c r="A1" s="1" t="s">
        <v>177</v>
      </c>
      <c r="B1" s="2"/>
      <c r="C1" s="2"/>
      <c r="D1" s="2"/>
      <c r="E1" s="2"/>
      <c r="F1" s="2"/>
      <c r="G1" s="3"/>
    </row>
    <row r="2" ht="24.0" customHeight="1">
      <c r="A2" s="4" t="s">
        <v>178</v>
      </c>
      <c r="B2" s="2"/>
      <c r="C2" s="2"/>
      <c r="D2" s="2"/>
      <c r="E2" s="2"/>
      <c r="F2" s="2"/>
      <c r="G2" s="3"/>
    </row>
    <row r="4" ht="24.0" customHeight="1">
      <c r="A4" s="7" t="s">
        <v>179</v>
      </c>
      <c r="B4" s="7" t="s">
        <v>180</v>
      </c>
      <c r="C4" s="7" t="s">
        <v>181</v>
      </c>
      <c r="D4" s="7" t="s">
        <v>87</v>
      </c>
      <c r="E4" s="7" t="s">
        <v>182</v>
      </c>
      <c r="F4" s="7" t="s">
        <v>183</v>
      </c>
      <c r="G4" s="7" t="s">
        <v>184</v>
      </c>
    </row>
    <row r="5">
      <c r="A5" s="14">
        <v>46023.0</v>
      </c>
      <c r="B5" s="11">
        <f>SUMIFS('入出庫台帳'!$F:$F,'入出庫台帳'!$A:$A,"&gt;="&amp;A5,'入出庫台帳'!$A:$A,"&lt;"&amp;EDATE(A5,1),'入出庫台帳'!$E:$E,"入庫")+SUMIFS('入出庫台帳'!$F:$F,'入出庫台帳'!$A:$A,"&gt;="&amp;A5,'入出庫台帳'!$A:$A,"&lt;"&amp;EDATE(A5,1),'入出庫台帳'!$E:$E,"返品入庫")</f>
        <v>4320</v>
      </c>
      <c r="C5" s="11">
        <f>SUMIFS('入出庫台帳'!$F:$F,'入出庫台帳'!$A:$A,"&gt;="&amp;A5,'入出庫台帳'!$A:$A,"&lt;"&amp;EDATE(A5,1),'入出庫台帳'!$E:$E,"出庫")+SUMIFS('入出庫台帳'!$F:$F,'入出庫台帳'!$A:$A,"&gt;="&amp;A5,'入出庫台帳'!$A:$A,"&lt;"&amp;EDATE(A5,1),'入出庫台帳'!$E:$E,"返品出庫")+SUMIFS('入出庫台帳'!$F:$F,'入出庫台帳'!$A:$A,"&gt;="&amp;A5,'入出庫台帳'!$A:$A,"&lt;"&amp;EDATE(A5,1),'入出庫台帳'!$E:$E,"廃棄")</f>
        <v>0</v>
      </c>
      <c r="D5" s="11">
        <f t="shared" ref="D5:D16" si="1">B5-C5</f>
        <v>4320</v>
      </c>
      <c r="E5" s="11">
        <f>SUMIFS('入出庫台帳'!$I:$I,'入出庫台帳'!$A:$A,"&gt;="&amp;A5,'入出庫台帳'!$A:$A,"&lt;"&amp;EDATE(A5,1),'入出庫台帳'!$E:$E,"入庫")+SUMIFS('入出庫台帳'!$I:$I,'入出庫台帳'!$A:$A,"&gt;="&amp;A5,'入出庫台帳'!$A:$A,"&lt;"&amp;EDATE(A5,1),'入出庫台帳'!$E:$E,"返品入庫")</f>
        <v>401400</v>
      </c>
      <c r="F5" s="11">
        <f>SUMIFS('入出庫台帳'!$I:$I,'入出庫台帳'!$A:$A,"&gt;="&amp;A5,'入出庫台帳'!$A:$A,"&lt;"&amp;EDATE(A5,1),'入出庫台帳'!$E:$E,"出庫")+SUMIFS('入出庫台帳'!$I:$I,'入出庫台帳'!$A:$A,"&gt;="&amp;A5,'入出庫台帳'!$A:$A,"&lt;"&amp;EDATE(A5,1),'入出庫台帳'!$E:$E,"返品出庫")+SUMIFS('入出庫台帳'!$I:$I,'入出庫台帳'!$A:$A,"&gt;="&amp;A5,'入出庫台帳'!$A:$A,"&lt;"&amp;EDATE(A5,1),'入出庫台帳'!$E:$E,"廃棄")</f>
        <v>0</v>
      </c>
      <c r="G5" s="10" t="str">
        <f t="shared" ref="G5:G16" si="2">IF(ABS(D5)&gt;0,"入出庫差を確認","")</f>
        <v>入出庫差を確認</v>
      </c>
    </row>
    <row r="6">
      <c r="A6" s="14">
        <v>46054.0</v>
      </c>
      <c r="B6" s="11">
        <f>SUMIFS('入出庫台帳'!$F:$F,'入出庫台帳'!$A:$A,"&gt;="&amp;A6,'入出庫台帳'!$A:$A,"&lt;"&amp;EDATE(A6,1),'入出庫台帳'!$E:$E,"入庫")+SUMIFS('入出庫台帳'!$F:$F,'入出庫台帳'!$A:$A,"&gt;="&amp;A6,'入出庫台帳'!$A:$A,"&lt;"&amp;EDATE(A6,1),'入出庫台帳'!$E:$E,"返品入庫")</f>
        <v>75</v>
      </c>
      <c r="C6" s="11">
        <f>SUMIFS('入出庫台帳'!$F:$F,'入出庫台帳'!$A:$A,"&gt;="&amp;A6,'入出庫台帳'!$A:$A,"&lt;"&amp;EDATE(A6,1),'入出庫台帳'!$E:$E,"出庫")+SUMIFS('入出庫台帳'!$F:$F,'入出庫台帳'!$A:$A,"&gt;="&amp;A6,'入出庫台帳'!$A:$A,"&lt;"&amp;EDATE(A6,1),'入出庫台帳'!$E:$E,"返品出庫")+SUMIFS('入出庫台帳'!$F:$F,'入出庫台帳'!$A:$A,"&gt;="&amp;A6,'入出庫台帳'!$A:$A,"&lt;"&amp;EDATE(A6,1),'入出庫台帳'!$E:$E,"廃棄")</f>
        <v>550</v>
      </c>
      <c r="D6" s="11">
        <f t="shared" si="1"/>
        <v>-475</v>
      </c>
      <c r="E6" s="11">
        <f>SUMIFS('入出庫台帳'!$I:$I,'入出庫台帳'!$A:$A,"&gt;="&amp;A6,'入出庫台帳'!$A:$A,"&lt;"&amp;EDATE(A6,1),'入出庫台帳'!$E:$E,"入庫")+SUMIFS('入出庫台帳'!$I:$I,'入出庫台帳'!$A:$A,"&gt;="&amp;A6,'入出庫台帳'!$A:$A,"&lt;"&amp;EDATE(A6,1),'入出庫台帳'!$E:$E,"返品入庫")</f>
        <v>523750</v>
      </c>
      <c r="F6" s="11">
        <f>SUMIFS('入出庫台帳'!$I:$I,'入出庫台帳'!$A:$A,"&gt;="&amp;A6,'入出庫台帳'!$A:$A,"&lt;"&amp;EDATE(A6,1),'入出庫台帳'!$E:$E,"出庫")+SUMIFS('入出庫台帳'!$I:$I,'入出庫台帳'!$A:$A,"&gt;="&amp;A6,'入出庫台帳'!$A:$A,"&lt;"&amp;EDATE(A6,1),'入出庫台帳'!$E:$E,"返品出庫")+SUMIFS('入出庫台帳'!$I:$I,'入出庫台帳'!$A:$A,"&gt;="&amp;A6,'入出庫台帳'!$A:$A,"&lt;"&amp;EDATE(A6,1),'入出庫台帳'!$E:$E,"廃棄")</f>
        <v>54660</v>
      </c>
      <c r="G6" s="10" t="str">
        <f t="shared" si="2"/>
        <v>入出庫差を確認</v>
      </c>
    </row>
    <row r="7">
      <c r="A7" s="14">
        <v>46082.0</v>
      </c>
      <c r="B7" s="11">
        <f>SUMIFS('入出庫台帳'!$F:$F,'入出庫台帳'!$A:$A,"&gt;="&amp;A7,'入出庫台帳'!$A:$A,"&lt;"&amp;EDATE(A7,1),'入出庫台帳'!$E:$E,"入庫")+SUMIFS('入出庫台帳'!$F:$F,'入出庫台帳'!$A:$A,"&gt;="&amp;A7,'入出庫台帳'!$A:$A,"&lt;"&amp;EDATE(A7,1),'入出庫台帳'!$E:$E,"返品入庫")</f>
        <v>5</v>
      </c>
      <c r="C7" s="11">
        <f>SUMIFS('入出庫台帳'!$F:$F,'入出庫台帳'!$A:$A,"&gt;="&amp;A7,'入出庫台帳'!$A:$A,"&lt;"&amp;EDATE(A7,1),'入出庫台帳'!$E:$E,"出庫")+SUMIFS('入出庫台帳'!$F:$F,'入出庫台帳'!$A:$A,"&gt;="&amp;A7,'入出庫台帳'!$A:$A,"&lt;"&amp;EDATE(A7,1),'入出庫台帳'!$E:$E,"返品出庫")+SUMIFS('入出庫台帳'!$F:$F,'入出庫台帳'!$A:$A,"&gt;="&amp;A7,'入出庫台帳'!$A:$A,"&lt;"&amp;EDATE(A7,1),'入出庫台帳'!$E:$E,"廃棄")</f>
        <v>1154</v>
      </c>
      <c r="D7" s="11">
        <f t="shared" si="1"/>
        <v>-1149</v>
      </c>
      <c r="E7" s="11">
        <f>SUMIFS('入出庫台帳'!$I:$I,'入出庫台帳'!$A:$A,"&gt;="&amp;A7,'入出庫台帳'!$A:$A,"&lt;"&amp;EDATE(A7,1),'入出庫台帳'!$E:$E,"入庫")+SUMIFS('入出庫台帳'!$I:$I,'入出庫台帳'!$A:$A,"&gt;="&amp;A7,'入出庫台帳'!$A:$A,"&lt;"&amp;EDATE(A7,1),'入出庫台帳'!$E:$E,"返品入庫")</f>
        <v>27000</v>
      </c>
      <c r="F7" s="11">
        <f>SUMIFS('入出庫台帳'!$I:$I,'入出庫台帳'!$A:$A,"&gt;="&amp;A7,'入出庫台帳'!$A:$A,"&lt;"&amp;EDATE(A7,1),'入出庫台帳'!$E:$E,"出庫")+SUMIFS('入出庫台帳'!$I:$I,'入出庫台帳'!$A:$A,"&gt;="&amp;A7,'入出庫台帳'!$A:$A,"&lt;"&amp;EDATE(A7,1),'入出庫台帳'!$E:$E,"返品出庫")+SUMIFS('入出庫台帳'!$I:$I,'入出庫台帳'!$A:$A,"&gt;="&amp;A7,'入出庫台帳'!$A:$A,"&lt;"&amp;EDATE(A7,1),'入出庫台帳'!$E:$E,"廃棄")</f>
        <v>273320</v>
      </c>
      <c r="G7" s="10" t="str">
        <f t="shared" si="2"/>
        <v>入出庫差を確認</v>
      </c>
    </row>
    <row r="8">
      <c r="A8" s="14">
        <v>46113.0</v>
      </c>
      <c r="B8" s="11">
        <f>SUMIFS('入出庫台帳'!$F:$F,'入出庫台帳'!$A:$A,"&gt;="&amp;A8,'入出庫台帳'!$A:$A,"&lt;"&amp;EDATE(A8,1),'入出庫台帳'!$E:$E,"入庫")+SUMIFS('入出庫台帳'!$F:$F,'入出庫台帳'!$A:$A,"&gt;="&amp;A8,'入出庫台帳'!$A:$A,"&lt;"&amp;EDATE(A8,1),'入出庫台帳'!$E:$E,"返品入庫")</f>
        <v>0</v>
      </c>
      <c r="C8" s="11">
        <f>SUMIFS('入出庫台帳'!$F:$F,'入出庫台帳'!$A:$A,"&gt;="&amp;A8,'入出庫台帳'!$A:$A,"&lt;"&amp;EDATE(A8,1),'入出庫台帳'!$E:$E,"出庫")+SUMIFS('入出庫台帳'!$F:$F,'入出庫台帳'!$A:$A,"&gt;="&amp;A8,'入出庫台帳'!$A:$A,"&lt;"&amp;EDATE(A8,1),'入出庫台帳'!$E:$E,"返品出庫")+SUMIFS('入出庫台帳'!$F:$F,'入出庫台帳'!$A:$A,"&gt;="&amp;A8,'入出庫台帳'!$A:$A,"&lt;"&amp;EDATE(A8,1),'入出庫台帳'!$E:$E,"廃棄")</f>
        <v>403</v>
      </c>
      <c r="D8" s="11">
        <f t="shared" si="1"/>
        <v>-403</v>
      </c>
      <c r="E8" s="11">
        <f>SUMIFS('入出庫台帳'!$I:$I,'入出庫台帳'!$A:$A,"&gt;="&amp;A8,'入出庫台帳'!$A:$A,"&lt;"&amp;EDATE(A8,1),'入出庫台帳'!$E:$E,"入庫")+SUMIFS('入出庫台帳'!$I:$I,'入出庫台帳'!$A:$A,"&gt;="&amp;A8,'入出庫台帳'!$A:$A,"&lt;"&amp;EDATE(A8,1),'入出庫台帳'!$E:$E,"返品入庫")</f>
        <v>0</v>
      </c>
      <c r="F8" s="11">
        <f>SUMIFS('入出庫台帳'!$I:$I,'入出庫台帳'!$A:$A,"&gt;="&amp;A8,'入出庫台帳'!$A:$A,"&lt;"&amp;EDATE(A8,1),'入出庫台帳'!$E:$E,"出庫")+SUMIFS('入出庫台帳'!$I:$I,'入出庫台帳'!$A:$A,"&gt;="&amp;A8,'入出庫台帳'!$A:$A,"&lt;"&amp;EDATE(A8,1),'入出庫台帳'!$E:$E,"返品出庫")+SUMIFS('入出庫台帳'!$I:$I,'入出庫台帳'!$A:$A,"&gt;="&amp;A8,'入出庫台帳'!$A:$A,"&lt;"&amp;EDATE(A8,1),'入出庫台帳'!$E:$E,"廃棄")</f>
        <v>117724</v>
      </c>
      <c r="G8" s="10" t="str">
        <f t="shared" si="2"/>
        <v>入出庫差を確認</v>
      </c>
    </row>
    <row r="9">
      <c r="A9" s="14">
        <v>46143.0</v>
      </c>
      <c r="B9" s="11">
        <f>SUMIFS('入出庫台帳'!$F:$F,'入出庫台帳'!$A:$A,"&gt;="&amp;A9,'入出庫台帳'!$A:$A,"&lt;"&amp;EDATE(A9,1),'入出庫台帳'!$E:$E,"入庫")+SUMIFS('入出庫台帳'!$F:$F,'入出庫台帳'!$A:$A,"&gt;="&amp;A9,'入出庫台帳'!$A:$A,"&lt;"&amp;EDATE(A9,1),'入出庫台帳'!$E:$E,"返品入庫")</f>
        <v>0</v>
      </c>
      <c r="C9" s="11">
        <f>SUMIFS('入出庫台帳'!$F:$F,'入出庫台帳'!$A:$A,"&gt;="&amp;A9,'入出庫台帳'!$A:$A,"&lt;"&amp;EDATE(A9,1),'入出庫台帳'!$E:$E,"出庫")+SUMIFS('入出庫台帳'!$F:$F,'入出庫台帳'!$A:$A,"&gt;="&amp;A9,'入出庫台帳'!$A:$A,"&lt;"&amp;EDATE(A9,1),'入出庫台帳'!$E:$E,"返品出庫")+SUMIFS('入出庫台帳'!$F:$F,'入出庫台帳'!$A:$A,"&gt;="&amp;A9,'入出庫台帳'!$A:$A,"&lt;"&amp;EDATE(A9,1),'入出庫台帳'!$E:$E,"廃棄")</f>
        <v>0</v>
      </c>
      <c r="D9" s="11">
        <f t="shared" si="1"/>
        <v>0</v>
      </c>
      <c r="E9" s="11">
        <f>SUMIFS('入出庫台帳'!$I:$I,'入出庫台帳'!$A:$A,"&gt;="&amp;A9,'入出庫台帳'!$A:$A,"&lt;"&amp;EDATE(A9,1),'入出庫台帳'!$E:$E,"入庫")+SUMIFS('入出庫台帳'!$I:$I,'入出庫台帳'!$A:$A,"&gt;="&amp;A9,'入出庫台帳'!$A:$A,"&lt;"&amp;EDATE(A9,1),'入出庫台帳'!$E:$E,"返品入庫")</f>
        <v>0</v>
      </c>
      <c r="F9" s="11">
        <f>SUMIFS('入出庫台帳'!$I:$I,'入出庫台帳'!$A:$A,"&gt;="&amp;A9,'入出庫台帳'!$A:$A,"&lt;"&amp;EDATE(A9,1),'入出庫台帳'!$E:$E,"出庫")+SUMIFS('入出庫台帳'!$I:$I,'入出庫台帳'!$A:$A,"&gt;="&amp;A9,'入出庫台帳'!$A:$A,"&lt;"&amp;EDATE(A9,1),'入出庫台帳'!$E:$E,"返品出庫")+SUMIFS('入出庫台帳'!$I:$I,'入出庫台帳'!$A:$A,"&gt;="&amp;A9,'入出庫台帳'!$A:$A,"&lt;"&amp;EDATE(A9,1),'入出庫台帳'!$E:$E,"廃棄")</f>
        <v>0</v>
      </c>
      <c r="G9" s="10" t="str">
        <f t="shared" si="2"/>
        <v/>
      </c>
    </row>
    <row r="10">
      <c r="A10" s="14">
        <v>46174.0</v>
      </c>
      <c r="B10" s="11">
        <f>SUMIFS('入出庫台帳'!$F:$F,'入出庫台帳'!$A:$A,"&gt;="&amp;A10,'入出庫台帳'!$A:$A,"&lt;"&amp;EDATE(A10,1),'入出庫台帳'!$E:$E,"入庫")+SUMIFS('入出庫台帳'!$F:$F,'入出庫台帳'!$A:$A,"&gt;="&amp;A10,'入出庫台帳'!$A:$A,"&lt;"&amp;EDATE(A10,1),'入出庫台帳'!$E:$E,"返品入庫")</f>
        <v>0</v>
      </c>
      <c r="C10" s="11">
        <f>SUMIFS('入出庫台帳'!$F:$F,'入出庫台帳'!$A:$A,"&gt;="&amp;A10,'入出庫台帳'!$A:$A,"&lt;"&amp;EDATE(A10,1),'入出庫台帳'!$E:$E,"出庫")+SUMIFS('入出庫台帳'!$F:$F,'入出庫台帳'!$A:$A,"&gt;="&amp;A10,'入出庫台帳'!$A:$A,"&lt;"&amp;EDATE(A10,1),'入出庫台帳'!$E:$E,"返品出庫")+SUMIFS('入出庫台帳'!$F:$F,'入出庫台帳'!$A:$A,"&gt;="&amp;A10,'入出庫台帳'!$A:$A,"&lt;"&amp;EDATE(A10,1),'入出庫台帳'!$E:$E,"廃棄")</f>
        <v>0</v>
      </c>
      <c r="D10" s="11">
        <f t="shared" si="1"/>
        <v>0</v>
      </c>
      <c r="E10" s="11">
        <f>SUMIFS('入出庫台帳'!$I:$I,'入出庫台帳'!$A:$A,"&gt;="&amp;A10,'入出庫台帳'!$A:$A,"&lt;"&amp;EDATE(A10,1),'入出庫台帳'!$E:$E,"入庫")+SUMIFS('入出庫台帳'!$I:$I,'入出庫台帳'!$A:$A,"&gt;="&amp;A10,'入出庫台帳'!$A:$A,"&lt;"&amp;EDATE(A10,1),'入出庫台帳'!$E:$E,"返品入庫")</f>
        <v>0</v>
      </c>
      <c r="F10" s="11">
        <f>SUMIFS('入出庫台帳'!$I:$I,'入出庫台帳'!$A:$A,"&gt;="&amp;A10,'入出庫台帳'!$A:$A,"&lt;"&amp;EDATE(A10,1),'入出庫台帳'!$E:$E,"出庫")+SUMIFS('入出庫台帳'!$I:$I,'入出庫台帳'!$A:$A,"&gt;="&amp;A10,'入出庫台帳'!$A:$A,"&lt;"&amp;EDATE(A10,1),'入出庫台帳'!$E:$E,"返品出庫")+SUMIFS('入出庫台帳'!$I:$I,'入出庫台帳'!$A:$A,"&gt;="&amp;A10,'入出庫台帳'!$A:$A,"&lt;"&amp;EDATE(A10,1),'入出庫台帳'!$E:$E,"廃棄")</f>
        <v>0</v>
      </c>
      <c r="G10" s="10" t="str">
        <f t="shared" si="2"/>
        <v/>
      </c>
    </row>
    <row r="11">
      <c r="A11" s="14">
        <v>46204.0</v>
      </c>
      <c r="B11" s="11">
        <f>SUMIFS('入出庫台帳'!$F:$F,'入出庫台帳'!$A:$A,"&gt;="&amp;A11,'入出庫台帳'!$A:$A,"&lt;"&amp;EDATE(A11,1),'入出庫台帳'!$E:$E,"入庫")+SUMIFS('入出庫台帳'!$F:$F,'入出庫台帳'!$A:$A,"&gt;="&amp;A11,'入出庫台帳'!$A:$A,"&lt;"&amp;EDATE(A11,1),'入出庫台帳'!$E:$E,"返品入庫")</f>
        <v>0</v>
      </c>
      <c r="C11" s="11">
        <f>SUMIFS('入出庫台帳'!$F:$F,'入出庫台帳'!$A:$A,"&gt;="&amp;A11,'入出庫台帳'!$A:$A,"&lt;"&amp;EDATE(A11,1),'入出庫台帳'!$E:$E,"出庫")+SUMIFS('入出庫台帳'!$F:$F,'入出庫台帳'!$A:$A,"&gt;="&amp;A11,'入出庫台帳'!$A:$A,"&lt;"&amp;EDATE(A11,1),'入出庫台帳'!$E:$E,"返品出庫")+SUMIFS('入出庫台帳'!$F:$F,'入出庫台帳'!$A:$A,"&gt;="&amp;A11,'入出庫台帳'!$A:$A,"&lt;"&amp;EDATE(A11,1),'入出庫台帳'!$E:$E,"廃棄")</f>
        <v>0</v>
      </c>
      <c r="D11" s="11">
        <f t="shared" si="1"/>
        <v>0</v>
      </c>
      <c r="E11" s="11">
        <f>SUMIFS('入出庫台帳'!$I:$I,'入出庫台帳'!$A:$A,"&gt;="&amp;A11,'入出庫台帳'!$A:$A,"&lt;"&amp;EDATE(A11,1),'入出庫台帳'!$E:$E,"入庫")+SUMIFS('入出庫台帳'!$I:$I,'入出庫台帳'!$A:$A,"&gt;="&amp;A11,'入出庫台帳'!$A:$A,"&lt;"&amp;EDATE(A11,1),'入出庫台帳'!$E:$E,"返品入庫")</f>
        <v>0</v>
      </c>
      <c r="F11" s="11">
        <f>SUMIFS('入出庫台帳'!$I:$I,'入出庫台帳'!$A:$A,"&gt;="&amp;A11,'入出庫台帳'!$A:$A,"&lt;"&amp;EDATE(A11,1),'入出庫台帳'!$E:$E,"出庫")+SUMIFS('入出庫台帳'!$I:$I,'入出庫台帳'!$A:$A,"&gt;="&amp;A11,'入出庫台帳'!$A:$A,"&lt;"&amp;EDATE(A11,1),'入出庫台帳'!$E:$E,"返品出庫")+SUMIFS('入出庫台帳'!$I:$I,'入出庫台帳'!$A:$A,"&gt;="&amp;A11,'入出庫台帳'!$A:$A,"&lt;"&amp;EDATE(A11,1),'入出庫台帳'!$E:$E,"廃棄")</f>
        <v>0</v>
      </c>
      <c r="G11" s="10" t="str">
        <f t="shared" si="2"/>
        <v/>
      </c>
    </row>
    <row r="12">
      <c r="A12" s="14">
        <v>46235.0</v>
      </c>
      <c r="B12" s="11">
        <f>SUMIFS('入出庫台帳'!$F:$F,'入出庫台帳'!$A:$A,"&gt;="&amp;A12,'入出庫台帳'!$A:$A,"&lt;"&amp;EDATE(A12,1),'入出庫台帳'!$E:$E,"入庫")+SUMIFS('入出庫台帳'!$F:$F,'入出庫台帳'!$A:$A,"&gt;="&amp;A12,'入出庫台帳'!$A:$A,"&lt;"&amp;EDATE(A12,1),'入出庫台帳'!$E:$E,"返品入庫")</f>
        <v>0</v>
      </c>
      <c r="C12" s="11">
        <f>SUMIFS('入出庫台帳'!$F:$F,'入出庫台帳'!$A:$A,"&gt;="&amp;A12,'入出庫台帳'!$A:$A,"&lt;"&amp;EDATE(A12,1),'入出庫台帳'!$E:$E,"出庫")+SUMIFS('入出庫台帳'!$F:$F,'入出庫台帳'!$A:$A,"&gt;="&amp;A12,'入出庫台帳'!$A:$A,"&lt;"&amp;EDATE(A12,1),'入出庫台帳'!$E:$E,"返品出庫")+SUMIFS('入出庫台帳'!$F:$F,'入出庫台帳'!$A:$A,"&gt;="&amp;A12,'入出庫台帳'!$A:$A,"&lt;"&amp;EDATE(A12,1),'入出庫台帳'!$E:$E,"廃棄")</f>
        <v>0</v>
      </c>
      <c r="D12" s="11">
        <f t="shared" si="1"/>
        <v>0</v>
      </c>
      <c r="E12" s="11">
        <f>SUMIFS('入出庫台帳'!$I:$I,'入出庫台帳'!$A:$A,"&gt;="&amp;A12,'入出庫台帳'!$A:$A,"&lt;"&amp;EDATE(A12,1),'入出庫台帳'!$E:$E,"入庫")+SUMIFS('入出庫台帳'!$I:$I,'入出庫台帳'!$A:$A,"&gt;="&amp;A12,'入出庫台帳'!$A:$A,"&lt;"&amp;EDATE(A12,1),'入出庫台帳'!$E:$E,"返品入庫")</f>
        <v>0</v>
      </c>
      <c r="F12" s="11">
        <f>SUMIFS('入出庫台帳'!$I:$I,'入出庫台帳'!$A:$A,"&gt;="&amp;A12,'入出庫台帳'!$A:$A,"&lt;"&amp;EDATE(A12,1),'入出庫台帳'!$E:$E,"出庫")+SUMIFS('入出庫台帳'!$I:$I,'入出庫台帳'!$A:$A,"&gt;="&amp;A12,'入出庫台帳'!$A:$A,"&lt;"&amp;EDATE(A12,1),'入出庫台帳'!$E:$E,"返品出庫")+SUMIFS('入出庫台帳'!$I:$I,'入出庫台帳'!$A:$A,"&gt;="&amp;A12,'入出庫台帳'!$A:$A,"&lt;"&amp;EDATE(A12,1),'入出庫台帳'!$E:$E,"廃棄")</f>
        <v>0</v>
      </c>
      <c r="G12" s="10" t="str">
        <f t="shared" si="2"/>
        <v/>
      </c>
    </row>
    <row r="13">
      <c r="A13" s="14">
        <v>46266.0</v>
      </c>
      <c r="B13" s="11">
        <f>SUMIFS('入出庫台帳'!$F:$F,'入出庫台帳'!$A:$A,"&gt;="&amp;A13,'入出庫台帳'!$A:$A,"&lt;"&amp;EDATE(A13,1),'入出庫台帳'!$E:$E,"入庫")+SUMIFS('入出庫台帳'!$F:$F,'入出庫台帳'!$A:$A,"&gt;="&amp;A13,'入出庫台帳'!$A:$A,"&lt;"&amp;EDATE(A13,1),'入出庫台帳'!$E:$E,"返品入庫")</f>
        <v>0</v>
      </c>
      <c r="C13" s="11">
        <f>SUMIFS('入出庫台帳'!$F:$F,'入出庫台帳'!$A:$A,"&gt;="&amp;A13,'入出庫台帳'!$A:$A,"&lt;"&amp;EDATE(A13,1),'入出庫台帳'!$E:$E,"出庫")+SUMIFS('入出庫台帳'!$F:$F,'入出庫台帳'!$A:$A,"&gt;="&amp;A13,'入出庫台帳'!$A:$A,"&lt;"&amp;EDATE(A13,1),'入出庫台帳'!$E:$E,"返品出庫")+SUMIFS('入出庫台帳'!$F:$F,'入出庫台帳'!$A:$A,"&gt;="&amp;A13,'入出庫台帳'!$A:$A,"&lt;"&amp;EDATE(A13,1),'入出庫台帳'!$E:$E,"廃棄")</f>
        <v>0</v>
      </c>
      <c r="D13" s="11">
        <f t="shared" si="1"/>
        <v>0</v>
      </c>
      <c r="E13" s="11">
        <f>SUMIFS('入出庫台帳'!$I:$I,'入出庫台帳'!$A:$A,"&gt;="&amp;A13,'入出庫台帳'!$A:$A,"&lt;"&amp;EDATE(A13,1),'入出庫台帳'!$E:$E,"入庫")+SUMIFS('入出庫台帳'!$I:$I,'入出庫台帳'!$A:$A,"&gt;="&amp;A13,'入出庫台帳'!$A:$A,"&lt;"&amp;EDATE(A13,1),'入出庫台帳'!$E:$E,"返品入庫")</f>
        <v>0</v>
      </c>
      <c r="F13" s="11">
        <f>SUMIFS('入出庫台帳'!$I:$I,'入出庫台帳'!$A:$A,"&gt;="&amp;A13,'入出庫台帳'!$A:$A,"&lt;"&amp;EDATE(A13,1),'入出庫台帳'!$E:$E,"出庫")+SUMIFS('入出庫台帳'!$I:$I,'入出庫台帳'!$A:$A,"&gt;="&amp;A13,'入出庫台帳'!$A:$A,"&lt;"&amp;EDATE(A13,1),'入出庫台帳'!$E:$E,"返品出庫")+SUMIFS('入出庫台帳'!$I:$I,'入出庫台帳'!$A:$A,"&gt;="&amp;A13,'入出庫台帳'!$A:$A,"&lt;"&amp;EDATE(A13,1),'入出庫台帳'!$E:$E,"廃棄")</f>
        <v>0</v>
      </c>
      <c r="G13" s="10" t="str">
        <f t="shared" si="2"/>
        <v/>
      </c>
    </row>
    <row r="14">
      <c r="A14" s="14">
        <v>46296.0</v>
      </c>
      <c r="B14" s="11">
        <f>SUMIFS('入出庫台帳'!$F:$F,'入出庫台帳'!$A:$A,"&gt;="&amp;A14,'入出庫台帳'!$A:$A,"&lt;"&amp;EDATE(A14,1),'入出庫台帳'!$E:$E,"入庫")+SUMIFS('入出庫台帳'!$F:$F,'入出庫台帳'!$A:$A,"&gt;="&amp;A14,'入出庫台帳'!$A:$A,"&lt;"&amp;EDATE(A14,1),'入出庫台帳'!$E:$E,"返品入庫")</f>
        <v>0</v>
      </c>
      <c r="C14" s="11">
        <f>SUMIFS('入出庫台帳'!$F:$F,'入出庫台帳'!$A:$A,"&gt;="&amp;A14,'入出庫台帳'!$A:$A,"&lt;"&amp;EDATE(A14,1),'入出庫台帳'!$E:$E,"出庫")+SUMIFS('入出庫台帳'!$F:$F,'入出庫台帳'!$A:$A,"&gt;="&amp;A14,'入出庫台帳'!$A:$A,"&lt;"&amp;EDATE(A14,1),'入出庫台帳'!$E:$E,"返品出庫")+SUMIFS('入出庫台帳'!$F:$F,'入出庫台帳'!$A:$A,"&gt;="&amp;A14,'入出庫台帳'!$A:$A,"&lt;"&amp;EDATE(A14,1),'入出庫台帳'!$E:$E,"廃棄")</f>
        <v>0</v>
      </c>
      <c r="D14" s="11">
        <f t="shared" si="1"/>
        <v>0</v>
      </c>
      <c r="E14" s="11">
        <f>SUMIFS('入出庫台帳'!$I:$I,'入出庫台帳'!$A:$A,"&gt;="&amp;A14,'入出庫台帳'!$A:$A,"&lt;"&amp;EDATE(A14,1),'入出庫台帳'!$E:$E,"入庫")+SUMIFS('入出庫台帳'!$I:$I,'入出庫台帳'!$A:$A,"&gt;="&amp;A14,'入出庫台帳'!$A:$A,"&lt;"&amp;EDATE(A14,1),'入出庫台帳'!$E:$E,"返品入庫")</f>
        <v>0</v>
      </c>
      <c r="F14" s="11">
        <f>SUMIFS('入出庫台帳'!$I:$I,'入出庫台帳'!$A:$A,"&gt;="&amp;A14,'入出庫台帳'!$A:$A,"&lt;"&amp;EDATE(A14,1),'入出庫台帳'!$E:$E,"出庫")+SUMIFS('入出庫台帳'!$I:$I,'入出庫台帳'!$A:$A,"&gt;="&amp;A14,'入出庫台帳'!$A:$A,"&lt;"&amp;EDATE(A14,1),'入出庫台帳'!$E:$E,"返品出庫")+SUMIFS('入出庫台帳'!$I:$I,'入出庫台帳'!$A:$A,"&gt;="&amp;A14,'入出庫台帳'!$A:$A,"&lt;"&amp;EDATE(A14,1),'入出庫台帳'!$E:$E,"廃棄")</f>
        <v>0</v>
      </c>
      <c r="G14" s="10" t="str">
        <f t="shared" si="2"/>
        <v/>
      </c>
    </row>
    <row r="15">
      <c r="A15" s="14">
        <v>46327.0</v>
      </c>
      <c r="B15" s="11">
        <f>SUMIFS('入出庫台帳'!$F:$F,'入出庫台帳'!$A:$A,"&gt;="&amp;A15,'入出庫台帳'!$A:$A,"&lt;"&amp;EDATE(A15,1),'入出庫台帳'!$E:$E,"入庫")+SUMIFS('入出庫台帳'!$F:$F,'入出庫台帳'!$A:$A,"&gt;="&amp;A15,'入出庫台帳'!$A:$A,"&lt;"&amp;EDATE(A15,1),'入出庫台帳'!$E:$E,"返品入庫")</f>
        <v>0</v>
      </c>
      <c r="C15" s="11">
        <f>SUMIFS('入出庫台帳'!$F:$F,'入出庫台帳'!$A:$A,"&gt;="&amp;A15,'入出庫台帳'!$A:$A,"&lt;"&amp;EDATE(A15,1),'入出庫台帳'!$E:$E,"出庫")+SUMIFS('入出庫台帳'!$F:$F,'入出庫台帳'!$A:$A,"&gt;="&amp;A15,'入出庫台帳'!$A:$A,"&lt;"&amp;EDATE(A15,1),'入出庫台帳'!$E:$E,"返品出庫")+SUMIFS('入出庫台帳'!$F:$F,'入出庫台帳'!$A:$A,"&gt;="&amp;A15,'入出庫台帳'!$A:$A,"&lt;"&amp;EDATE(A15,1),'入出庫台帳'!$E:$E,"廃棄")</f>
        <v>0</v>
      </c>
      <c r="D15" s="11">
        <f t="shared" si="1"/>
        <v>0</v>
      </c>
      <c r="E15" s="11">
        <f>SUMIFS('入出庫台帳'!$I:$I,'入出庫台帳'!$A:$A,"&gt;="&amp;A15,'入出庫台帳'!$A:$A,"&lt;"&amp;EDATE(A15,1),'入出庫台帳'!$E:$E,"入庫")+SUMIFS('入出庫台帳'!$I:$I,'入出庫台帳'!$A:$A,"&gt;="&amp;A15,'入出庫台帳'!$A:$A,"&lt;"&amp;EDATE(A15,1),'入出庫台帳'!$E:$E,"返品入庫")</f>
        <v>0</v>
      </c>
      <c r="F15" s="11">
        <f>SUMIFS('入出庫台帳'!$I:$I,'入出庫台帳'!$A:$A,"&gt;="&amp;A15,'入出庫台帳'!$A:$A,"&lt;"&amp;EDATE(A15,1),'入出庫台帳'!$E:$E,"出庫")+SUMIFS('入出庫台帳'!$I:$I,'入出庫台帳'!$A:$A,"&gt;="&amp;A15,'入出庫台帳'!$A:$A,"&lt;"&amp;EDATE(A15,1),'入出庫台帳'!$E:$E,"返品出庫")+SUMIFS('入出庫台帳'!$I:$I,'入出庫台帳'!$A:$A,"&gt;="&amp;A15,'入出庫台帳'!$A:$A,"&lt;"&amp;EDATE(A15,1),'入出庫台帳'!$E:$E,"廃棄")</f>
        <v>0</v>
      </c>
      <c r="G15" s="10" t="str">
        <f t="shared" si="2"/>
        <v/>
      </c>
    </row>
    <row r="16">
      <c r="A16" s="14">
        <v>46357.0</v>
      </c>
      <c r="B16" s="11">
        <f>SUMIFS('入出庫台帳'!$F:$F,'入出庫台帳'!$A:$A,"&gt;="&amp;A16,'入出庫台帳'!$A:$A,"&lt;"&amp;EDATE(A16,1),'入出庫台帳'!$E:$E,"入庫")+SUMIFS('入出庫台帳'!$F:$F,'入出庫台帳'!$A:$A,"&gt;="&amp;A16,'入出庫台帳'!$A:$A,"&lt;"&amp;EDATE(A16,1),'入出庫台帳'!$E:$E,"返品入庫")</f>
        <v>0</v>
      </c>
      <c r="C16" s="11">
        <f>SUMIFS('入出庫台帳'!$F:$F,'入出庫台帳'!$A:$A,"&gt;="&amp;A16,'入出庫台帳'!$A:$A,"&lt;"&amp;EDATE(A16,1),'入出庫台帳'!$E:$E,"出庫")+SUMIFS('入出庫台帳'!$F:$F,'入出庫台帳'!$A:$A,"&gt;="&amp;A16,'入出庫台帳'!$A:$A,"&lt;"&amp;EDATE(A16,1),'入出庫台帳'!$E:$E,"返品出庫")+SUMIFS('入出庫台帳'!$F:$F,'入出庫台帳'!$A:$A,"&gt;="&amp;A16,'入出庫台帳'!$A:$A,"&lt;"&amp;EDATE(A16,1),'入出庫台帳'!$E:$E,"廃棄")</f>
        <v>0</v>
      </c>
      <c r="D16" s="11">
        <f t="shared" si="1"/>
        <v>0</v>
      </c>
      <c r="E16" s="11">
        <f>SUMIFS('入出庫台帳'!$I:$I,'入出庫台帳'!$A:$A,"&gt;="&amp;A16,'入出庫台帳'!$A:$A,"&lt;"&amp;EDATE(A16,1),'入出庫台帳'!$E:$E,"入庫")+SUMIFS('入出庫台帳'!$I:$I,'入出庫台帳'!$A:$A,"&gt;="&amp;A16,'入出庫台帳'!$A:$A,"&lt;"&amp;EDATE(A16,1),'入出庫台帳'!$E:$E,"返品入庫")</f>
        <v>0</v>
      </c>
      <c r="F16" s="11">
        <f>SUMIFS('入出庫台帳'!$I:$I,'入出庫台帳'!$A:$A,"&gt;="&amp;A16,'入出庫台帳'!$A:$A,"&lt;"&amp;EDATE(A16,1),'入出庫台帳'!$E:$E,"出庫")+SUMIFS('入出庫台帳'!$I:$I,'入出庫台帳'!$A:$A,"&gt;="&amp;A16,'入出庫台帳'!$A:$A,"&lt;"&amp;EDATE(A16,1),'入出庫台帳'!$E:$E,"返品出庫")+SUMIFS('入出庫台帳'!$I:$I,'入出庫台帳'!$A:$A,"&gt;="&amp;A16,'入出庫台帳'!$A:$A,"&lt;"&amp;EDATE(A16,1),'入出庫台帳'!$E:$E,"廃棄")</f>
        <v>0</v>
      </c>
      <c r="G16" s="10" t="str">
        <f t="shared" si="2"/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2:G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5.0"/>
    <col customWidth="1" min="3" max="3" width="9.63"/>
    <col customWidth="1" min="4" max="4" width="13.63"/>
    <col customWidth="1" min="5" max="5" width="15.0"/>
    <col customWidth="1" min="6" max="6" width="12.13"/>
    <col customWidth="1" min="7" max="7" width="16.38"/>
    <col customWidth="1" min="8" max="8" width="36.38"/>
    <col customWidth="1" min="9" max="26" width="8.63"/>
  </cols>
  <sheetData>
    <row r="1" ht="21.0" customHeight="1">
      <c r="A1" s="1" t="s">
        <v>185</v>
      </c>
      <c r="B1" s="2"/>
      <c r="C1" s="2"/>
      <c r="D1" s="2"/>
      <c r="E1" s="2"/>
      <c r="F1" s="2"/>
      <c r="G1" s="2"/>
      <c r="H1" s="3"/>
    </row>
    <row r="2" ht="24.0" customHeight="1">
      <c r="A2" s="4" t="s">
        <v>186</v>
      </c>
      <c r="B2" s="2"/>
      <c r="C2" s="2"/>
      <c r="D2" s="2"/>
      <c r="E2" s="2"/>
      <c r="F2" s="2"/>
      <c r="G2" s="2"/>
      <c r="H2" s="3"/>
    </row>
    <row r="4" ht="24.0" customHeight="1">
      <c r="A4" s="7" t="s">
        <v>34</v>
      </c>
      <c r="B4" s="7" t="s">
        <v>35</v>
      </c>
      <c r="C4" s="7" t="s">
        <v>36</v>
      </c>
      <c r="D4" s="7" t="s">
        <v>187</v>
      </c>
      <c r="E4" s="7" t="s">
        <v>188</v>
      </c>
      <c r="F4" s="7" t="s">
        <v>91</v>
      </c>
      <c r="G4" s="7" t="s">
        <v>41</v>
      </c>
      <c r="H4" s="7" t="s">
        <v>93</v>
      </c>
    </row>
    <row r="5">
      <c r="A5" s="10" t="s">
        <v>46</v>
      </c>
      <c r="B5" s="10" t="s">
        <v>47</v>
      </c>
      <c r="C5" s="10" t="s">
        <v>48</v>
      </c>
      <c r="D5" s="10" t="s">
        <v>96</v>
      </c>
      <c r="E5" s="10" t="s">
        <v>174</v>
      </c>
      <c r="F5" s="10" t="s">
        <v>98</v>
      </c>
      <c r="G5" s="10" t="s">
        <v>18</v>
      </c>
      <c r="H5" s="10" t="s">
        <v>189</v>
      </c>
    </row>
    <row r="6">
      <c r="A6" s="10" t="s">
        <v>52</v>
      </c>
      <c r="B6" s="10" t="s">
        <v>57</v>
      </c>
      <c r="C6" s="10" t="s">
        <v>58</v>
      </c>
      <c r="D6" s="10" t="s">
        <v>115</v>
      </c>
      <c r="E6" s="10" t="s">
        <v>100</v>
      </c>
      <c r="F6" s="10" t="s">
        <v>104</v>
      </c>
      <c r="G6" s="10" t="s">
        <v>21</v>
      </c>
      <c r="H6" s="10" t="s">
        <v>190</v>
      </c>
    </row>
    <row r="7">
      <c r="A7" s="10" t="s">
        <v>56</v>
      </c>
      <c r="B7" s="10" t="s">
        <v>66</v>
      </c>
      <c r="C7" s="10" t="s">
        <v>191</v>
      </c>
      <c r="D7" s="10" t="s">
        <v>192</v>
      </c>
      <c r="E7" s="10" t="s">
        <v>176</v>
      </c>
      <c r="F7" s="10" t="s">
        <v>107</v>
      </c>
      <c r="G7" s="10" t="s">
        <v>6</v>
      </c>
      <c r="H7" s="10" t="s">
        <v>24</v>
      </c>
    </row>
    <row r="8">
      <c r="A8" s="10" t="s">
        <v>65</v>
      </c>
      <c r="B8" s="10" t="s">
        <v>79</v>
      </c>
      <c r="C8" s="10" t="s">
        <v>67</v>
      </c>
      <c r="D8" s="10" t="s">
        <v>193</v>
      </c>
      <c r="E8" s="10" t="s">
        <v>194</v>
      </c>
      <c r="F8" s="10" t="s">
        <v>117</v>
      </c>
      <c r="G8" s="10" t="s">
        <v>26</v>
      </c>
      <c r="H8" s="10" t="s">
        <v>195</v>
      </c>
    </row>
    <row r="9">
      <c r="A9" s="10" t="s">
        <v>74</v>
      </c>
      <c r="B9" s="10" t="s">
        <v>196</v>
      </c>
      <c r="C9" s="10" t="s">
        <v>197</v>
      </c>
      <c r="D9" s="10" t="s">
        <v>198</v>
      </c>
      <c r="E9" s="10"/>
      <c r="F9" s="10"/>
      <c r="G9" s="10" t="s">
        <v>7</v>
      </c>
      <c r="H9" s="10" t="s">
        <v>199</v>
      </c>
    </row>
    <row r="10">
      <c r="A10" s="10" t="s">
        <v>78</v>
      </c>
      <c r="B10" s="10" t="s">
        <v>200</v>
      </c>
      <c r="C10" s="10" t="s">
        <v>201</v>
      </c>
      <c r="D10" s="10" t="s">
        <v>202</v>
      </c>
      <c r="E10" s="10"/>
      <c r="F10" s="10"/>
      <c r="G10" s="10"/>
      <c r="H10" s="10"/>
    </row>
    <row r="11">
      <c r="A11" s="10" t="s">
        <v>203</v>
      </c>
      <c r="B11" s="10"/>
      <c r="C11" s="10" t="s">
        <v>204</v>
      </c>
      <c r="D11" s="10"/>
      <c r="E11" s="10"/>
      <c r="F11" s="10"/>
      <c r="G11" s="10"/>
      <c r="H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2:H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0.75"/>
    <col customWidth="1" min="3" max="3" width="15.25"/>
    <col customWidth="1" min="4" max="4" width="26.38"/>
    <col customWidth="1" min="5" max="5" width="23.63"/>
    <col customWidth="1" min="6" max="6" width="26.38"/>
    <col customWidth="1" min="7" max="7" width="12.13"/>
    <col customWidth="1" min="8" max="8" width="22.13"/>
    <col customWidth="1" min="9" max="26" width="8.63"/>
  </cols>
  <sheetData>
    <row r="1" ht="21.0" customHeight="1">
      <c r="A1" s="1" t="s">
        <v>205</v>
      </c>
      <c r="B1" s="2"/>
      <c r="C1" s="2"/>
      <c r="D1" s="2"/>
      <c r="E1" s="2"/>
      <c r="F1" s="2"/>
      <c r="G1" s="2"/>
      <c r="H1" s="3"/>
    </row>
    <row r="2" ht="24.0" customHeight="1">
      <c r="A2" s="4" t="s">
        <v>206</v>
      </c>
      <c r="B2" s="2"/>
      <c r="C2" s="2"/>
      <c r="D2" s="2"/>
      <c r="E2" s="2"/>
      <c r="F2" s="2"/>
      <c r="G2" s="2"/>
      <c r="H2" s="3"/>
    </row>
    <row r="4" ht="24.0" customHeight="1">
      <c r="A4" s="7" t="s">
        <v>207</v>
      </c>
      <c r="B4" s="7" t="s">
        <v>208</v>
      </c>
      <c r="C4" s="7" t="s">
        <v>209</v>
      </c>
      <c r="D4" s="7" t="s">
        <v>210</v>
      </c>
      <c r="E4" s="7" t="s">
        <v>211</v>
      </c>
      <c r="F4" s="7" t="s">
        <v>212</v>
      </c>
      <c r="G4" s="7" t="s">
        <v>213</v>
      </c>
      <c r="H4" s="7" t="s">
        <v>43</v>
      </c>
    </row>
    <row r="5">
      <c r="A5" s="10" t="s">
        <v>214</v>
      </c>
      <c r="B5" s="10" t="s">
        <v>215</v>
      </c>
      <c r="C5" s="10" t="s">
        <v>31</v>
      </c>
      <c r="D5" s="10" t="s">
        <v>216</v>
      </c>
      <c r="E5" s="10" t="s">
        <v>217</v>
      </c>
      <c r="F5" s="10" t="s">
        <v>218</v>
      </c>
      <c r="G5" s="10" t="s">
        <v>219</v>
      </c>
      <c r="H5" s="10"/>
    </row>
    <row r="6">
      <c r="A6" s="10" t="s">
        <v>220</v>
      </c>
      <c r="B6" s="10" t="s">
        <v>221</v>
      </c>
      <c r="C6" s="10" t="s">
        <v>81</v>
      </c>
      <c r="D6" s="10" t="s">
        <v>222</v>
      </c>
      <c r="E6" s="10" t="s">
        <v>223</v>
      </c>
      <c r="F6" s="10" t="s">
        <v>224</v>
      </c>
      <c r="G6" s="10" t="s">
        <v>225</v>
      </c>
      <c r="H6" s="10"/>
    </row>
    <row r="7">
      <c r="A7" s="10" t="s">
        <v>226</v>
      </c>
      <c r="B7" s="10" t="s">
        <v>227</v>
      </c>
      <c r="C7" s="10" t="s">
        <v>6</v>
      </c>
      <c r="D7" s="10" t="s">
        <v>228</v>
      </c>
      <c r="E7" s="10" t="s">
        <v>229</v>
      </c>
      <c r="F7" s="10" t="s">
        <v>230</v>
      </c>
      <c r="G7" s="10" t="s">
        <v>231</v>
      </c>
      <c r="H7" s="10"/>
    </row>
    <row r="8">
      <c r="A8" s="10" t="s">
        <v>232</v>
      </c>
      <c r="B8" s="10" t="s">
        <v>233</v>
      </c>
      <c r="C8" s="10" t="s">
        <v>159</v>
      </c>
      <c r="D8" s="10" t="s">
        <v>234</v>
      </c>
      <c r="E8" s="10" t="s">
        <v>235</v>
      </c>
      <c r="F8" s="10" t="s">
        <v>236</v>
      </c>
      <c r="G8" s="10" t="s">
        <v>237</v>
      </c>
      <c r="H8" s="10"/>
    </row>
    <row r="9">
      <c r="A9" s="10" t="s">
        <v>238</v>
      </c>
      <c r="B9" s="10" t="s">
        <v>239</v>
      </c>
      <c r="C9" s="10" t="s">
        <v>177</v>
      </c>
      <c r="D9" s="10" t="s">
        <v>240</v>
      </c>
      <c r="E9" s="10" t="s">
        <v>241</v>
      </c>
      <c r="F9" s="10" t="s">
        <v>242</v>
      </c>
      <c r="G9" s="10" t="s">
        <v>243</v>
      </c>
      <c r="H9" s="10"/>
    </row>
    <row r="10">
      <c r="A10" s="10" t="s">
        <v>244</v>
      </c>
      <c r="B10" s="10" t="s">
        <v>245</v>
      </c>
      <c r="C10" s="10" t="s">
        <v>246</v>
      </c>
      <c r="D10" s="10" t="s">
        <v>247</v>
      </c>
      <c r="E10" s="10" t="s">
        <v>248</v>
      </c>
      <c r="F10" s="10" t="s">
        <v>249</v>
      </c>
      <c r="G10" s="10" t="s">
        <v>231</v>
      </c>
      <c r="H10" s="10"/>
    </row>
    <row r="11">
      <c r="A11" s="10" t="s">
        <v>250</v>
      </c>
      <c r="B11" s="10" t="s">
        <v>251</v>
      </c>
      <c r="C11" s="10" t="s">
        <v>185</v>
      </c>
      <c r="D11" s="10" t="s">
        <v>252</v>
      </c>
      <c r="E11" s="10" t="s">
        <v>253</v>
      </c>
      <c r="F11" s="10" t="s">
        <v>254</v>
      </c>
      <c r="G11" s="10" t="s">
        <v>255</v>
      </c>
      <c r="H11" s="10"/>
    </row>
    <row r="12">
      <c r="A12" s="10" t="s">
        <v>256</v>
      </c>
      <c r="B12" s="10" t="s">
        <v>257</v>
      </c>
      <c r="C12" s="10" t="s">
        <v>258</v>
      </c>
      <c r="D12" s="10" t="s">
        <v>259</v>
      </c>
      <c r="E12" s="10" t="s">
        <v>260</v>
      </c>
      <c r="F12" s="10" t="s">
        <v>261</v>
      </c>
      <c r="G12" s="10" t="s">
        <v>262</v>
      </c>
      <c r="H12" s="10"/>
    </row>
    <row r="15">
      <c r="A15" s="15" t="s">
        <v>263</v>
      </c>
      <c r="B15" s="16"/>
      <c r="C15" s="16"/>
      <c r="D15" s="16"/>
      <c r="E15" s="16"/>
      <c r="F15" s="16"/>
      <c r="G15" s="16"/>
      <c r="H15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2:H2"/>
    <mergeCell ref="A15:H15"/>
  </mergeCells>
  <printOptions/>
  <pageMargins bottom="0.75" footer="0.0" header="0.0" left="0.7" right="0.7" top="0.75"/>
  <pageSetup orientation="landscape"/>
  <drawing r:id="rId1"/>
</worksheet>
</file>